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IECHOCINEK\5. WYBÓR OPERATORA 05.2024\"/>
    </mc:Choice>
  </mc:AlternateContent>
  <xr:revisionPtr revIDLastSave="0" documentId="13_ncr:1_{E2C658E7-D22F-4998-A67A-CB43F0B1CBDF}" xr6:coauthVersionLast="47" xr6:coauthVersionMax="47" xr10:uidLastSave="{00000000-0000-0000-0000-000000000000}"/>
  <bookViews>
    <workbookView xWindow="-108" yWindow="-108" windowWidth="23256" windowHeight="12456" tabRatio="672" firstSheet="2" activeTab="5" xr2:uid="{D4802765-B65A-410B-8D99-C3C3ABC960C5}"/>
  </bookViews>
  <sheets>
    <sheet name="Rozkład jazdy linia 1 w.odrzu" sheetId="4" state="hidden" r:id="rId1"/>
    <sheet name="Linia 1 do 31.03" sheetId="8" r:id="rId2"/>
    <sheet name="Linia 1" sheetId="16" r:id="rId3"/>
    <sheet name="Linia 2" sheetId="1" r:id="rId4"/>
    <sheet name="Typy dni" sheetId="3" r:id="rId5"/>
    <sheet name="Rozliczenie pracy przewozowej" sheetId="2" r:id="rId6"/>
    <sheet name="Przystanki" sheetId="7" r:id="rId7"/>
    <sheet name="Warianty-SIP" sheetId="15" r:id="rId8"/>
  </sheets>
  <definedNames>
    <definedName name="_xlnm._FilterDatabase" localSheetId="6" hidden="1">Przystanki!$B$1:$G$1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1" i="2"/>
  <c r="A8" i="2"/>
  <c r="C372" i="3"/>
  <c r="C379" i="3"/>
  <c r="C386" i="3"/>
  <c r="C393" i="3"/>
  <c r="C400" i="3"/>
  <c r="C407" i="3"/>
  <c r="C412" i="3"/>
  <c r="C414" i="3"/>
  <c r="C421" i="3"/>
  <c r="C428" i="3"/>
  <c r="C8" i="3"/>
  <c r="C15" i="3"/>
  <c r="C22" i="3"/>
  <c r="C29" i="3"/>
  <c r="C36" i="3"/>
  <c r="C43" i="3"/>
  <c r="C47" i="3"/>
  <c r="C50" i="3"/>
  <c r="C57" i="3"/>
  <c r="C64" i="3"/>
  <c r="C71" i="3"/>
  <c r="C78" i="3"/>
  <c r="C85" i="3"/>
  <c r="C92" i="3"/>
  <c r="C99" i="3"/>
  <c r="C106" i="3"/>
  <c r="C113" i="3"/>
  <c r="C120" i="3"/>
  <c r="C125" i="3"/>
  <c r="C127" i="3"/>
  <c r="C134" i="3"/>
  <c r="C135" i="3"/>
  <c r="C141" i="3"/>
  <c r="C148" i="3"/>
  <c r="C155" i="3"/>
  <c r="C162" i="3"/>
  <c r="C169" i="3"/>
  <c r="C176" i="3"/>
  <c r="C178" i="3"/>
  <c r="C179" i="3"/>
  <c r="C180" i="3"/>
  <c r="C183" i="3"/>
  <c r="C186" i="3"/>
  <c r="C190" i="3"/>
  <c r="C191" i="3"/>
  <c r="C197" i="3"/>
  <c r="C204" i="3"/>
  <c r="C211" i="3"/>
  <c r="C218" i="3"/>
  <c r="C225" i="3"/>
  <c r="C232" i="3"/>
  <c r="C239" i="3"/>
  <c r="C246" i="3"/>
  <c r="C253" i="3"/>
  <c r="C260" i="3"/>
  <c r="C267" i="3"/>
  <c r="C274" i="3"/>
  <c r="C281" i="3"/>
  <c r="C288" i="3"/>
  <c r="C295" i="3"/>
  <c r="C296" i="3"/>
  <c r="C302" i="3"/>
  <c r="C306" i="3"/>
  <c r="C308" i="3"/>
  <c r="C309" i="3"/>
  <c r="C316" i="3"/>
  <c r="C323" i="3"/>
  <c r="C330" i="3"/>
  <c r="C337" i="3"/>
  <c r="C344" i="3"/>
  <c r="C351" i="3"/>
  <c r="C355" i="3"/>
  <c r="C358" i="3"/>
  <c r="C365" i="3"/>
  <c r="B41" i="16"/>
  <c r="B40" i="16"/>
  <c r="S5" i="15"/>
  <c r="S6" i="15"/>
  <c r="S7" i="15"/>
  <c r="E4" i="2"/>
  <c r="B4" i="2"/>
  <c r="F3" i="2"/>
  <c r="F5" i="2" s="1"/>
  <c r="F6" i="3" s="1"/>
  <c r="C399" i="3" s="1"/>
  <c r="C3" i="2"/>
  <c r="C5" i="2" s="1"/>
  <c r="F3" i="3" s="1"/>
  <c r="C185" i="3" s="1"/>
  <c r="B3" i="2"/>
  <c r="D5" i="2"/>
  <c r="F4" i="3" s="1"/>
  <c r="C84" i="3" l="1"/>
  <c r="C21" i="3"/>
  <c r="C385" i="3"/>
  <c r="C336" i="3"/>
  <c r="C287" i="3"/>
  <c r="C259" i="3"/>
  <c r="C231" i="3"/>
  <c r="C203" i="3"/>
  <c r="C168" i="3"/>
  <c r="C140" i="3"/>
  <c r="C119" i="3"/>
  <c r="C91" i="3"/>
  <c r="C63" i="3"/>
  <c r="C406" i="3"/>
  <c r="C357" i="3"/>
  <c r="C182" i="3"/>
  <c r="C35" i="3"/>
  <c r="C7" i="3"/>
  <c r="C413" i="3"/>
  <c r="C329" i="3"/>
  <c r="C280" i="3"/>
  <c r="C252" i="3"/>
  <c r="C224" i="3"/>
  <c r="C196" i="3"/>
  <c r="C161" i="3"/>
  <c r="C112" i="3"/>
  <c r="C301" i="3"/>
  <c r="C133" i="3"/>
  <c r="C28" i="3"/>
  <c r="C427" i="3"/>
  <c r="C371" i="3"/>
  <c r="C56" i="3"/>
  <c r="C420" i="3"/>
  <c r="C350" i="3"/>
  <c r="C322" i="3"/>
  <c r="C273" i="3"/>
  <c r="C245" i="3"/>
  <c r="C217" i="3"/>
  <c r="C154" i="3"/>
  <c r="C105" i="3"/>
  <c r="C77" i="3"/>
  <c r="C49" i="3"/>
  <c r="C378" i="3"/>
  <c r="C189" i="3"/>
  <c r="C126" i="3"/>
  <c r="C343" i="3"/>
  <c r="C315" i="3"/>
  <c r="C294" i="3"/>
  <c r="C266" i="3"/>
  <c r="C238" i="3"/>
  <c r="C210" i="3"/>
  <c r="C175" i="3"/>
  <c r="C147" i="3"/>
  <c r="C98" i="3"/>
  <c r="C70" i="3"/>
  <c r="C392" i="3"/>
  <c r="C364" i="3"/>
  <c r="C42" i="3"/>
  <c r="C14" i="3"/>
  <c r="B5" i="2"/>
  <c r="F2" i="3" s="1"/>
  <c r="C66" i="3" l="1"/>
  <c r="C74" i="3"/>
  <c r="C82" i="3"/>
  <c r="C90" i="3"/>
  <c r="C114" i="3"/>
  <c r="C122" i="3"/>
  <c r="C130" i="3"/>
  <c r="C138" i="3"/>
  <c r="C146" i="3"/>
  <c r="C170" i="3"/>
  <c r="C194" i="3"/>
  <c r="C202" i="3"/>
  <c r="C226" i="3"/>
  <c r="C234" i="3"/>
  <c r="C242" i="3"/>
  <c r="C250" i="3"/>
  <c r="C258" i="3"/>
  <c r="C282" i="3"/>
  <c r="C290" i="3"/>
  <c r="C298" i="3"/>
  <c r="C314" i="3"/>
  <c r="C338" i="3"/>
  <c r="C346" i="3"/>
  <c r="C354" i="3"/>
  <c r="C362" i="3"/>
  <c r="C347" i="3"/>
  <c r="C363" i="3"/>
  <c r="C97" i="3"/>
  <c r="C145" i="3"/>
  <c r="C201" i="3"/>
  <c r="C233" i="3"/>
  <c r="C289" i="3"/>
  <c r="C67" i="3"/>
  <c r="C75" i="3"/>
  <c r="C83" i="3"/>
  <c r="C107" i="3"/>
  <c r="C115" i="3"/>
  <c r="C123" i="3"/>
  <c r="C131" i="3"/>
  <c r="C139" i="3"/>
  <c r="C163" i="3"/>
  <c r="C171" i="3"/>
  <c r="C187" i="3"/>
  <c r="C195" i="3"/>
  <c r="C219" i="3"/>
  <c r="C227" i="3"/>
  <c r="C235" i="3"/>
  <c r="C243" i="3"/>
  <c r="C251" i="3"/>
  <c r="C275" i="3"/>
  <c r="C283" i="3"/>
  <c r="C291" i="3"/>
  <c r="C299" i="3"/>
  <c r="C331" i="3"/>
  <c r="C339" i="3"/>
  <c r="C73" i="3"/>
  <c r="C137" i="3"/>
  <c r="C193" i="3"/>
  <c r="C257" i="3"/>
  <c r="C321" i="3"/>
  <c r="C68" i="3"/>
  <c r="C76" i="3"/>
  <c r="C100" i="3"/>
  <c r="C108" i="3"/>
  <c r="C116" i="3"/>
  <c r="C124" i="3"/>
  <c r="C132" i="3"/>
  <c r="C156" i="3"/>
  <c r="C164" i="3"/>
  <c r="C172" i="3"/>
  <c r="C188" i="3"/>
  <c r="C220" i="3"/>
  <c r="C228" i="3"/>
  <c r="C236" i="3"/>
  <c r="C244" i="3"/>
  <c r="C268" i="3"/>
  <c r="C276" i="3"/>
  <c r="C284" i="3"/>
  <c r="C300" i="3"/>
  <c r="C324" i="3"/>
  <c r="C332" i="3"/>
  <c r="C340" i="3"/>
  <c r="C348" i="3"/>
  <c r="C81" i="3"/>
  <c r="C129" i="3"/>
  <c r="C249" i="3"/>
  <c r="C353" i="3"/>
  <c r="C69" i="3"/>
  <c r="C93" i="3"/>
  <c r="C101" i="3"/>
  <c r="C109" i="3"/>
  <c r="C117" i="3"/>
  <c r="C149" i="3"/>
  <c r="C157" i="3"/>
  <c r="C165" i="3"/>
  <c r="C173" i="3"/>
  <c r="C221" i="3"/>
  <c r="C229" i="3"/>
  <c r="C237" i="3"/>
  <c r="C261" i="3"/>
  <c r="C269" i="3"/>
  <c r="C277" i="3"/>
  <c r="C285" i="3"/>
  <c r="C317" i="3"/>
  <c r="C325" i="3"/>
  <c r="C333" i="3"/>
  <c r="C341" i="3"/>
  <c r="C349" i="3"/>
  <c r="C86" i="3"/>
  <c r="C94" i="3"/>
  <c r="C102" i="3"/>
  <c r="C110" i="3"/>
  <c r="C118" i="3"/>
  <c r="C142" i="3"/>
  <c r="C150" i="3"/>
  <c r="C158" i="3"/>
  <c r="C166" i="3"/>
  <c r="C174" i="3"/>
  <c r="C198" i="3"/>
  <c r="C222" i="3"/>
  <c r="C230" i="3"/>
  <c r="C254" i="3"/>
  <c r="C262" i="3"/>
  <c r="C270" i="3"/>
  <c r="C278" i="3"/>
  <c r="C286" i="3"/>
  <c r="C310" i="3"/>
  <c r="C318" i="3"/>
  <c r="C326" i="3"/>
  <c r="C334" i="3"/>
  <c r="C342" i="3"/>
  <c r="C359" i="3"/>
  <c r="C89" i="3"/>
  <c r="C153" i="3"/>
  <c r="C265" i="3"/>
  <c r="C313" i="3"/>
  <c r="C79" i="3"/>
  <c r="C87" i="3"/>
  <c r="C95" i="3"/>
  <c r="C103" i="3"/>
  <c r="C111" i="3"/>
  <c r="C143" i="3"/>
  <c r="C151" i="3"/>
  <c r="C159" i="3"/>
  <c r="C167" i="3"/>
  <c r="C199" i="3"/>
  <c r="C223" i="3"/>
  <c r="C247" i="3"/>
  <c r="C255" i="3"/>
  <c r="C263" i="3"/>
  <c r="C271" i="3"/>
  <c r="C279" i="3"/>
  <c r="C303" i="3"/>
  <c r="C311" i="3"/>
  <c r="C319" i="3"/>
  <c r="C327" i="3"/>
  <c r="C335" i="3"/>
  <c r="C65" i="3"/>
  <c r="C121" i="3"/>
  <c r="C345" i="3"/>
  <c r="C72" i="3"/>
  <c r="C80" i="3"/>
  <c r="C88" i="3"/>
  <c r="C96" i="3"/>
  <c r="C104" i="3"/>
  <c r="C128" i="3"/>
  <c r="C136" i="3"/>
  <c r="C144" i="3"/>
  <c r="C152" i="3"/>
  <c r="C160" i="3"/>
  <c r="C192" i="3"/>
  <c r="C200" i="3"/>
  <c r="C240" i="3"/>
  <c r="C248" i="3"/>
  <c r="C256" i="3"/>
  <c r="C264" i="3"/>
  <c r="C272" i="3"/>
  <c r="C304" i="3"/>
  <c r="C312" i="3"/>
  <c r="C320" i="3"/>
  <c r="C328" i="3"/>
  <c r="C352" i="3"/>
  <c r="C360" i="3"/>
  <c r="C241" i="3"/>
  <c r="C305" i="3"/>
  <c r="C361" i="3"/>
  <c r="BE8" i="16"/>
  <c r="BE9" i="16" s="1"/>
  <c r="BE10" i="16" s="1"/>
  <c r="BE11" i="16" s="1"/>
  <c r="BE12" i="16" s="1"/>
  <c r="BE14" i="16" s="1"/>
  <c r="BE15" i="16" s="1"/>
  <c r="BE16" i="16" s="1"/>
  <c r="BE17" i="16" s="1"/>
  <c r="BE18" i="16" s="1"/>
  <c r="BE19" i="16" s="1"/>
  <c r="BE23" i="16" s="1"/>
  <c r="BE24" i="16" s="1"/>
  <c r="BE25" i="16" s="1"/>
  <c r="BE26" i="16" s="1"/>
  <c r="BE27" i="16" s="1"/>
  <c r="BE28" i="16" s="1"/>
  <c r="BE29" i="16" s="1"/>
  <c r="BE30" i="16" s="1"/>
  <c r="BE31" i="16" s="1"/>
  <c r="BE32" i="16" s="1"/>
  <c r="BE33" i="16" s="1"/>
  <c r="BD8" i="16"/>
  <c r="BD9" i="16" s="1"/>
  <c r="BD10" i="16" s="1"/>
  <c r="BD11" i="16" s="1"/>
  <c r="BD12" i="16" s="1"/>
  <c r="BD14" i="16" s="1"/>
  <c r="BD15" i="16" s="1"/>
  <c r="BD16" i="16" s="1"/>
  <c r="BD17" i="16" s="1"/>
  <c r="BD18" i="16" s="1"/>
  <c r="BD19" i="16" s="1"/>
  <c r="BD23" i="16" s="1"/>
  <c r="BD24" i="16" s="1"/>
  <c r="BD25" i="16" s="1"/>
  <c r="BD26" i="16" s="1"/>
  <c r="BD27" i="16" s="1"/>
  <c r="BD28" i="16" s="1"/>
  <c r="BD29" i="16" s="1"/>
  <c r="BD30" i="16" s="1"/>
  <c r="BD31" i="16" s="1"/>
  <c r="BD32" i="16" s="1"/>
  <c r="BD33" i="16" s="1"/>
  <c r="BC8" i="16"/>
  <c r="BC9" i="16" s="1"/>
  <c r="BC10" i="16" s="1"/>
  <c r="BC11" i="16" s="1"/>
  <c r="BC12" i="16" s="1"/>
  <c r="BC14" i="16" s="1"/>
  <c r="BC15" i="16" s="1"/>
  <c r="BC16" i="16" s="1"/>
  <c r="BC17" i="16" s="1"/>
  <c r="BC18" i="16" s="1"/>
  <c r="BC19" i="16" s="1"/>
  <c r="BC23" i="16" s="1"/>
  <c r="BC24" i="16" s="1"/>
  <c r="BC25" i="16" s="1"/>
  <c r="BC26" i="16" s="1"/>
  <c r="BC27" i="16" s="1"/>
  <c r="BC28" i="16" s="1"/>
  <c r="BC29" i="16" s="1"/>
  <c r="BC30" i="16" s="1"/>
  <c r="BC31" i="16" s="1"/>
  <c r="BC32" i="16" s="1"/>
  <c r="BC33" i="16" s="1"/>
  <c r="BB8" i="16"/>
  <c r="BB9" i="16" s="1"/>
  <c r="BB10" i="16" s="1"/>
  <c r="BB11" i="16" s="1"/>
  <c r="BB12" i="16" s="1"/>
  <c r="BB14" i="16" s="1"/>
  <c r="BB15" i="16" s="1"/>
  <c r="BB16" i="16" s="1"/>
  <c r="BB17" i="16" s="1"/>
  <c r="BB18" i="16" s="1"/>
  <c r="BB19" i="16" s="1"/>
  <c r="BB23" i="16" s="1"/>
  <c r="BB24" i="16" s="1"/>
  <c r="BB25" i="16" s="1"/>
  <c r="BB26" i="16" s="1"/>
  <c r="BB27" i="16" s="1"/>
  <c r="BB28" i="16" s="1"/>
  <c r="BB29" i="16" s="1"/>
  <c r="BB30" i="16" s="1"/>
  <c r="BB31" i="16" s="1"/>
  <c r="BB32" i="16" s="1"/>
  <c r="BB33" i="16" s="1"/>
  <c r="BA8" i="16"/>
  <c r="BA9" i="16" s="1"/>
  <c r="BA10" i="16" s="1"/>
  <c r="BA11" i="16" s="1"/>
  <c r="BA12" i="16" s="1"/>
  <c r="BA14" i="16" s="1"/>
  <c r="BA15" i="16" s="1"/>
  <c r="BA16" i="16" s="1"/>
  <c r="BA17" i="16" s="1"/>
  <c r="BA18" i="16" s="1"/>
  <c r="BA19" i="16" s="1"/>
  <c r="BA23" i="16" s="1"/>
  <c r="BA24" i="16" s="1"/>
  <c r="BA25" i="16" s="1"/>
  <c r="BA26" i="16" s="1"/>
  <c r="BA27" i="16" s="1"/>
  <c r="BA28" i="16" s="1"/>
  <c r="BA29" i="16" s="1"/>
  <c r="BA30" i="16" s="1"/>
  <c r="BA31" i="16" s="1"/>
  <c r="BA32" i="16" s="1"/>
  <c r="BA33" i="16" s="1"/>
  <c r="AZ8" i="16"/>
  <c r="AZ9" i="16" s="1"/>
  <c r="AZ10" i="16" s="1"/>
  <c r="AZ11" i="16" s="1"/>
  <c r="AZ12" i="16" s="1"/>
  <c r="AZ14" i="16" s="1"/>
  <c r="AZ15" i="16" s="1"/>
  <c r="AZ16" i="16" s="1"/>
  <c r="AZ17" i="16" s="1"/>
  <c r="AZ18" i="16" s="1"/>
  <c r="AZ19" i="16" s="1"/>
  <c r="AZ23" i="16" s="1"/>
  <c r="AZ24" i="16" s="1"/>
  <c r="AZ25" i="16" s="1"/>
  <c r="AZ26" i="16" s="1"/>
  <c r="AZ27" i="16" s="1"/>
  <c r="AZ28" i="16" s="1"/>
  <c r="AZ29" i="16" s="1"/>
  <c r="AZ30" i="16" s="1"/>
  <c r="AZ31" i="16" s="1"/>
  <c r="AZ32" i="16" s="1"/>
  <c r="AZ33" i="16" s="1"/>
  <c r="AY8" i="16"/>
  <c r="AY9" i="16" s="1"/>
  <c r="AY10" i="16" s="1"/>
  <c r="AY11" i="16" s="1"/>
  <c r="AY12" i="16" s="1"/>
  <c r="AY14" i="16" s="1"/>
  <c r="AY15" i="16" s="1"/>
  <c r="AY16" i="16" s="1"/>
  <c r="AY17" i="16" s="1"/>
  <c r="AY18" i="16" s="1"/>
  <c r="AY19" i="16" s="1"/>
  <c r="AY23" i="16" s="1"/>
  <c r="AY24" i="16" s="1"/>
  <c r="AY25" i="16" s="1"/>
  <c r="AY26" i="16" s="1"/>
  <c r="AY27" i="16" s="1"/>
  <c r="AY28" i="16" s="1"/>
  <c r="AY29" i="16" s="1"/>
  <c r="AY30" i="16" s="1"/>
  <c r="AY31" i="16" s="1"/>
  <c r="AY32" i="16" s="1"/>
  <c r="AY33" i="16" s="1"/>
  <c r="E8" i="16"/>
  <c r="E9" i="16" s="1"/>
  <c r="E10" i="16" s="1"/>
  <c r="E11" i="16" s="1"/>
  <c r="E12" i="16" s="1"/>
  <c r="E13" i="16" s="1"/>
  <c r="E18" i="16" s="1"/>
  <c r="E19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M8" i="1"/>
  <c r="M9" i="1" s="1"/>
  <c r="M10" i="1" s="1"/>
  <c r="M11" i="1" s="1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4" i="15"/>
  <c r="S3" i="15"/>
  <c r="S2" i="15"/>
  <c r="BC34" i="16" l="1"/>
  <c r="BB34" i="16"/>
  <c r="BA34" i="16"/>
  <c r="AY34" i="16"/>
  <c r="BE34" i="16"/>
  <c r="BD34" i="16"/>
  <c r="AZ34" i="16"/>
  <c r="E34" i="16"/>
  <c r="M12" i="1"/>
  <c r="M13" i="1" s="1"/>
  <c r="M18" i="1" s="1"/>
  <c r="L8" i="1"/>
  <c r="L9" i="1" s="1"/>
  <c r="L10" i="1" s="1"/>
  <c r="L11" i="1" s="1"/>
  <c r="L46" i="1" s="1"/>
  <c r="K12" i="1"/>
  <c r="K13" i="1" s="1"/>
  <c r="K44" i="1" s="1"/>
  <c r="K45" i="1" s="1"/>
  <c r="K46" i="1" s="1"/>
  <c r="AF46" i="1" s="1"/>
  <c r="B44" i="16" l="1"/>
  <c r="B43" i="16"/>
  <c r="E3" i="2" s="1"/>
  <c r="E5" i="2" s="1"/>
  <c r="F5" i="3" s="1"/>
  <c r="V46" i="1"/>
  <c r="O46" i="1"/>
  <c r="N46" i="1"/>
  <c r="AD46" i="1"/>
  <c r="AA46" i="1"/>
  <c r="S46" i="1"/>
  <c r="AO46" i="1" s="1"/>
  <c r="D21" i="1"/>
  <c r="D20" i="1"/>
  <c r="D19" i="1"/>
  <c r="J19" i="1" s="1"/>
  <c r="E19" i="1"/>
  <c r="F29" i="4"/>
  <c r="E29" i="4"/>
  <c r="BG8" i="8"/>
  <c r="BG9" i="8" s="1"/>
  <c r="BG10" i="8" s="1"/>
  <c r="BG11" i="8" s="1"/>
  <c r="BG12" i="8" s="1"/>
  <c r="BF8" i="8"/>
  <c r="BF9" i="8" s="1"/>
  <c r="BF10" i="8" s="1"/>
  <c r="BF11" i="8" s="1"/>
  <c r="BF12" i="8" s="1"/>
  <c r="BF14" i="8" s="1"/>
  <c r="BE8" i="8"/>
  <c r="BE9" i="8" s="1"/>
  <c r="BE10" i="8" s="1"/>
  <c r="BE11" i="8" s="1"/>
  <c r="BE12" i="8" s="1"/>
  <c r="BD8" i="8"/>
  <c r="BD9" i="8" s="1"/>
  <c r="BD10" i="8" s="1"/>
  <c r="BD11" i="8" s="1"/>
  <c r="BD12" i="8" s="1"/>
  <c r="BD14" i="8" s="1"/>
  <c r="BD15" i="8" s="1"/>
  <c r="BD16" i="8" s="1"/>
  <c r="BD17" i="8" s="1"/>
  <c r="BD18" i="8" s="1"/>
  <c r="BD19" i="8" s="1"/>
  <c r="BD20" i="8" s="1"/>
  <c r="BD21" i="8" s="1"/>
  <c r="BD22" i="8" s="1"/>
  <c r="BD23" i="8" s="1"/>
  <c r="BD24" i="8" s="1"/>
  <c r="BD25" i="8" s="1"/>
  <c r="BD26" i="8" s="1"/>
  <c r="BD27" i="8" s="1"/>
  <c r="BD28" i="8" s="1"/>
  <c r="BD29" i="8" s="1"/>
  <c r="BD30" i="8" s="1"/>
  <c r="BC8" i="8"/>
  <c r="BC9" i="8" s="1"/>
  <c r="BC10" i="8" s="1"/>
  <c r="BC11" i="8" s="1"/>
  <c r="BC12" i="8" s="1"/>
  <c r="BC14" i="8" s="1"/>
  <c r="BB8" i="8"/>
  <c r="BB9" i="8" s="1"/>
  <c r="BB10" i="8" s="1"/>
  <c r="BB11" i="8" s="1"/>
  <c r="BB12" i="8" s="1"/>
  <c r="BA8" i="8"/>
  <c r="BA9" i="8" s="1"/>
  <c r="BA10" i="8" s="1"/>
  <c r="BA11" i="8" s="1"/>
  <c r="BA12" i="8" s="1"/>
  <c r="BA14" i="8" s="1"/>
  <c r="R8" i="4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2" i="4" s="1"/>
  <c r="R23" i="4" s="1"/>
  <c r="R24" i="4" s="1"/>
  <c r="R25" i="4" s="1"/>
  <c r="R26" i="4" s="1"/>
  <c r="R27" i="4" s="1"/>
  <c r="R28" i="4" s="1"/>
  <c r="H29" i="4"/>
  <c r="G29" i="4"/>
  <c r="G8" i="8"/>
  <c r="G9" i="8" s="1"/>
  <c r="G10" i="8" s="1"/>
  <c r="G11" i="8" s="1"/>
  <c r="G12" i="8" s="1"/>
  <c r="G14" i="8" s="1"/>
  <c r="G15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F8" i="8"/>
  <c r="F9" i="8" s="1"/>
  <c r="F10" i="8" s="1"/>
  <c r="F11" i="8" s="1"/>
  <c r="F12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E8" i="8"/>
  <c r="E9" i="8" s="1"/>
  <c r="E10" i="8" s="1"/>
  <c r="E11" i="8" s="1"/>
  <c r="E12" i="8" s="1"/>
  <c r="E13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C367" i="3" l="1"/>
  <c r="C375" i="3"/>
  <c r="C383" i="3"/>
  <c r="C391" i="3"/>
  <c r="C415" i="3"/>
  <c r="C423" i="3"/>
  <c r="C369" i="3"/>
  <c r="C377" i="3"/>
  <c r="C401" i="3"/>
  <c r="C409" i="3"/>
  <c r="C425" i="3"/>
  <c r="C368" i="3"/>
  <c r="C376" i="3"/>
  <c r="C384" i="3"/>
  <c r="C408" i="3"/>
  <c r="C416" i="3"/>
  <c r="C424" i="3"/>
  <c r="C417" i="3"/>
  <c r="C370" i="3"/>
  <c r="C394" i="3"/>
  <c r="C402" i="3"/>
  <c r="C410" i="3"/>
  <c r="C418" i="3"/>
  <c r="C426" i="3"/>
  <c r="C380" i="3"/>
  <c r="C388" i="3"/>
  <c r="C396" i="3"/>
  <c r="C404" i="3"/>
  <c r="C387" i="3"/>
  <c r="C395" i="3"/>
  <c r="C403" i="3"/>
  <c r="C411" i="3"/>
  <c r="C419" i="3"/>
  <c r="C373" i="3"/>
  <c r="C381" i="3"/>
  <c r="C389" i="3"/>
  <c r="C397" i="3"/>
  <c r="C405" i="3"/>
  <c r="C374" i="3"/>
  <c r="C382" i="3"/>
  <c r="C390" i="3"/>
  <c r="C398" i="3"/>
  <c r="C422" i="3"/>
  <c r="C3" i="3"/>
  <c r="C11" i="3"/>
  <c r="C19" i="3"/>
  <c r="C27" i="3"/>
  <c r="C51" i="3"/>
  <c r="C59" i="3"/>
  <c r="C177" i="3"/>
  <c r="C212" i="3"/>
  <c r="C297" i="3"/>
  <c r="C366" i="3"/>
  <c r="C4" i="3"/>
  <c r="C12" i="3"/>
  <c r="C20" i="3"/>
  <c r="C44" i="3"/>
  <c r="C52" i="3"/>
  <c r="C60" i="3"/>
  <c r="C205" i="3"/>
  <c r="C213" i="3"/>
  <c r="C206" i="3"/>
  <c r="C5" i="3"/>
  <c r="C13" i="3"/>
  <c r="C37" i="3"/>
  <c r="C45" i="3"/>
  <c r="C53" i="3"/>
  <c r="C61" i="3"/>
  <c r="C214" i="3"/>
  <c r="C6" i="3"/>
  <c r="C30" i="3"/>
  <c r="C38" i="3"/>
  <c r="C46" i="3"/>
  <c r="C54" i="3"/>
  <c r="C62" i="3"/>
  <c r="C207" i="3"/>
  <c r="C215" i="3"/>
  <c r="C292" i="3"/>
  <c r="C23" i="3"/>
  <c r="C31" i="3"/>
  <c r="C39" i="3"/>
  <c r="C55" i="3"/>
  <c r="C181" i="3"/>
  <c r="C208" i="3"/>
  <c r="C216" i="3"/>
  <c r="C293" i="3"/>
  <c r="C307" i="3"/>
  <c r="C356" i="3"/>
  <c r="C34" i="3"/>
  <c r="C16" i="3"/>
  <c r="C24" i="3"/>
  <c r="C32" i="3"/>
  <c r="C40" i="3"/>
  <c r="C48" i="3"/>
  <c r="C209" i="3"/>
  <c r="C58" i="3"/>
  <c r="C9" i="3"/>
  <c r="C17" i="3"/>
  <c r="C25" i="3"/>
  <c r="C33" i="3"/>
  <c r="C41" i="3"/>
  <c r="C2" i="3"/>
  <c r="C10" i="3"/>
  <c r="C18" i="3"/>
  <c r="C26" i="3"/>
  <c r="C184" i="3"/>
  <c r="M19" i="1"/>
  <c r="M20" i="1" s="1"/>
  <c r="M22" i="1" s="1"/>
  <c r="M23" i="1" s="1"/>
  <c r="M24" i="1" s="1"/>
  <c r="M25" i="1" s="1"/>
  <c r="M26" i="1" s="1"/>
  <c r="G31" i="8"/>
  <c r="N31" i="8"/>
  <c r="P31" i="8"/>
  <c r="J31" i="8"/>
  <c r="K31" i="8"/>
  <c r="E31" i="8"/>
  <c r="AB31" i="8" s="1"/>
  <c r="L31" i="8"/>
  <c r="T31" i="8"/>
  <c r="M31" i="8"/>
  <c r="U31" i="8"/>
  <c r="O31" i="8"/>
  <c r="I31" i="8"/>
  <c r="Q31" i="8"/>
  <c r="R31" i="8"/>
  <c r="S31" i="8"/>
  <c r="F31" i="8"/>
  <c r="H31" i="8"/>
  <c r="J21" i="1"/>
  <c r="J22" i="1" s="1"/>
  <c r="F19" i="1"/>
  <c r="F20" i="1" s="1"/>
  <c r="F22" i="1" s="1"/>
  <c r="I19" i="1"/>
  <c r="I20" i="1" s="1"/>
  <c r="I22" i="1" s="1"/>
  <c r="I23" i="1" s="1"/>
  <c r="BG31" i="8"/>
  <c r="AM31" i="8"/>
  <c r="AL31" i="8"/>
  <c r="AN31" i="8"/>
  <c r="AO31" i="8"/>
  <c r="AI31" i="8"/>
  <c r="AJ31" i="8"/>
  <c r="AK31" i="8"/>
  <c r="BE14" i="8"/>
  <c r="BE15" i="8" s="1"/>
  <c r="BE16" i="8" s="1"/>
  <c r="BE17" i="8" s="1"/>
  <c r="BE18" i="8" s="1"/>
  <c r="BE19" i="8" s="1"/>
  <c r="BE20" i="8" s="1"/>
  <c r="BE21" i="8" s="1"/>
  <c r="BE22" i="8" s="1"/>
  <c r="BE23" i="8" s="1"/>
  <c r="BE24" i="8" s="1"/>
  <c r="BE25" i="8" s="1"/>
  <c r="BE26" i="8" s="1"/>
  <c r="BE27" i="8" s="1"/>
  <c r="BE28" i="8" s="1"/>
  <c r="BE29" i="8" s="1"/>
  <c r="BE30" i="8" s="1"/>
  <c r="BB14" i="8"/>
  <c r="BB15" i="8" s="1"/>
  <c r="BB16" i="8" s="1"/>
  <c r="BB17" i="8" s="1"/>
  <c r="BB18" i="8" s="1"/>
  <c r="BB19" i="8" s="1"/>
  <c r="BB20" i="8" s="1"/>
  <c r="BB21" i="8" s="1"/>
  <c r="BB22" i="8" s="1"/>
  <c r="BB23" i="8" s="1"/>
  <c r="BB24" i="8" s="1"/>
  <c r="BB25" i="8" s="1"/>
  <c r="BB26" i="8" s="1"/>
  <c r="BB27" i="8" s="1"/>
  <c r="BB28" i="8" s="1"/>
  <c r="BB29" i="8" s="1"/>
  <c r="BB30" i="8" s="1"/>
  <c r="AY31" i="8"/>
  <c r="BA31" i="8"/>
  <c r="BC31" i="8"/>
  <c r="BB31" i="8"/>
  <c r="BD31" i="8"/>
  <c r="BE31" i="8"/>
  <c r="BF31" i="8"/>
  <c r="BG14" i="8"/>
  <c r="BG15" i="8" s="1"/>
  <c r="BG16" i="8" s="1"/>
  <c r="BG17" i="8" s="1"/>
  <c r="BG18" i="8" s="1"/>
  <c r="BG19" i="8" s="1"/>
  <c r="BG20" i="8" s="1"/>
  <c r="BG21" i="8" s="1"/>
  <c r="BG22" i="8" s="1"/>
  <c r="BG23" i="8" s="1"/>
  <c r="BG24" i="8" s="1"/>
  <c r="BG25" i="8" s="1"/>
  <c r="BG26" i="8" s="1"/>
  <c r="BG27" i="8" s="1"/>
  <c r="BG28" i="8" s="1"/>
  <c r="BG29" i="8" s="1"/>
  <c r="BG30" i="8" s="1"/>
  <c r="BF15" i="8"/>
  <c r="BF16" i="8" s="1"/>
  <c r="BF17" i="8" s="1"/>
  <c r="BF18" i="8" s="1"/>
  <c r="BF19" i="8" s="1"/>
  <c r="BF20" i="8" s="1"/>
  <c r="BF21" i="8" s="1"/>
  <c r="BF22" i="8" s="1"/>
  <c r="BF23" i="8" s="1"/>
  <c r="BF24" i="8" s="1"/>
  <c r="BF25" i="8" s="1"/>
  <c r="BF26" i="8" s="1"/>
  <c r="BF27" i="8" s="1"/>
  <c r="BF28" i="8" s="1"/>
  <c r="BF29" i="8" s="1"/>
  <c r="BF30" i="8" s="1"/>
  <c r="BC15" i="8"/>
  <c r="BC16" i="8" s="1"/>
  <c r="BC17" i="8" s="1"/>
  <c r="BC18" i="8" s="1"/>
  <c r="BC19" i="8" s="1"/>
  <c r="BC20" i="8" s="1"/>
  <c r="BC21" i="8" s="1"/>
  <c r="BC22" i="8" s="1"/>
  <c r="BC23" i="8" s="1"/>
  <c r="BC24" i="8" s="1"/>
  <c r="BC25" i="8" s="1"/>
  <c r="BC26" i="8" s="1"/>
  <c r="BC27" i="8" s="1"/>
  <c r="BC28" i="8" s="1"/>
  <c r="BC29" i="8" s="1"/>
  <c r="BC30" i="8" s="1"/>
  <c r="BA15" i="8"/>
  <c r="BA16" i="8" s="1"/>
  <c r="BA17" i="8" s="1"/>
  <c r="BA18" i="8" s="1"/>
  <c r="BA19" i="8" s="1"/>
  <c r="BA20" i="8" s="1"/>
  <c r="BA21" i="8" s="1"/>
  <c r="BA22" i="8" s="1"/>
  <c r="BA23" i="8" s="1"/>
  <c r="BA24" i="8" s="1"/>
  <c r="BA25" i="8" s="1"/>
  <c r="BA26" i="8" s="1"/>
  <c r="BA27" i="8" s="1"/>
  <c r="BA28" i="8" s="1"/>
  <c r="BA29" i="8" s="1"/>
  <c r="BA30" i="8" s="1"/>
  <c r="AS31" i="8"/>
  <c r="AR31" i="8"/>
  <c r="AT31" i="8"/>
  <c r="AU31" i="8"/>
  <c r="AV31" i="8"/>
  <c r="AW31" i="8"/>
  <c r="AX31" i="8"/>
  <c r="AQ31" i="8"/>
  <c r="AA31" i="8"/>
  <c r="AF31" i="8"/>
  <c r="AD31" i="8"/>
  <c r="Y31" i="8"/>
  <c r="W31" i="8"/>
  <c r="H8" i="1"/>
  <c r="H14" i="1" s="1"/>
  <c r="H15" i="1" s="1"/>
  <c r="H16" i="1" s="1"/>
  <c r="H17" i="1" s="1"/>
  <c r="H18" i="1" s="1"/>
  <c r="G8" i="1"/>
  <c r="AG8" i="4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2" i="4" s="1"/>
  <c r="AG23" i="4" s="1"/>
  <c r="AG24" i="4" s="1"/>
  <c r="AG25" i="4" s="1"/>
  <c r="AG26" i="4" s="1"/>
  <c r="AG27" i="4" s="1"/>
  <c r="AG28" i="4" s="1"/>
  <c r="AF8" i="4"/>
  <c r="AF9" i="4" s="1"/>
  <c r="AF10" i="4" s="1"/>
  <c r="AF11" i="4" s="1"/>
  <c r="AF12" i="4" s="1"/>
  <c r="AF13" i="4" s="1"/>
  <c r="AF14" i="4" s="1"/>
  <c r="AF15" i="4" s="1"/>
  <c r="AF16" i="4" s="1"/>
  <c r="AF17" i="4" s="1"/>
  <c r="AF18" i="4" s="1"/>
  <c r="AF19" i="4" s="1"/>
  <c r="AF22" i="4" s="1"/>
  <c r="AF23" i="4" s="1"/>
  <c r="AF24" i="4" s="1"/>
  <c r="AF25" i="4" s="1"/>
  <c r="AF26" i="4" s="1"/>
  <c r="AF27" i="4" s="1"/>
  <c r="AF28" i="4" s="1"/>
  <c r="AE8" i="4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3" i="4" s="1"/>
  <c r="AE24" i="4" s="1"/>
  <c r="AE25" i="4" s="1"/>
  <c r="AE26" i="4" s="1"/>
  <c r="AE27" i="4" s="1"/>
  <c r="AE28" i="4" s="1"/>
  <c r="AD8" i="4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2" i="4" s="1"/>
  <c r="AD23" i="4" s="1"/>
  <c r="AD24" i="4" s="1"/>
  <c r="AD25" i="4" s="1"/>
  <c r="AD26" i="4" s="1"/>
  <c r="AD27" i="4" s="1"/>
  <c r="AD28" i="4" s="1"/>
  <c r="AC8" i="4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3" i="4" s="1"/>
  <c r="AC24" i="4" s="1"/>
  <c r="AC25" i="4" s="1"/>
  <c r="AC26" i="4" s="1"/>
  <c r="AC27" i="4" s="1"/>
  <c r="AC28" i="4" s="1"/>
  <c r="AB8" i="4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2" i="4" s="1"/>
  <c r="AB23" i="4" s="1"/>
  <c r="AB24" i="4" s="1"/>
  <c r="AB25" i="4" s="1"/>
  <c r="AB26" i="4" s="1"/>
  <c r="AB27" i="4" s="1"/>
  <c r="AB28" i="4" s="1"/>
  <c r="AA8" i="4"/>
  <c r="AA9" i="4" s="1"/>
  <c r="AA10" i="4" s="1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3" i="4" s="1"/>
  <c r="AA24" i="4" s="1"/>
  <c r="AA25" i="4" s="1"/>
  <c r="AA26" i="4" s="1"/>
  <c r="AA27" i="4" s="1"/>
  <c r="AA28" i="4" s="1"/>
  <c r="Z8" i="4"/>
  <c r="Z9" i="4" s="1"/>
  <c r="Z10" i="4" s="1"/>
  <c r="Z11" i="4" s="1"/>
  <c r="Z12" i="4" s="1"/>
  <c r="Z13" i="4" s="1"/>
  <c r="Z14" i="4" s="1"/>
  <c r="Z15" i="4" s="1"/>
  <c r="Z16" i="4" s="1"/>
  <c r="Z17" i="4" s="1"/>
  <c r="Z18" i="4" s="1"/>
  <c r="Z19" i="4" s="1"/>
  <c r="Z22" i="4" s="1"/>
  <c r="Z23" i="4" s="1"/>
  <c r="Z24" i="4" s="1"/>
  <c r="Z25" i="4" s="1"/>
  <c r="Z26" i="4" s="1"/>
  <c r="Z27" i="4" s="1"/>
  <c r="Z28" i="4" s="1"/>
  <c r="Y8" i="4"/>
  <c r="Y9" i="4" s="1"/>
  <c r="Y10" i="4" s="1"/>
  <c r="Y11" i="4" s="1"/>
  <c r="Y12" i="4" s="1"/>
  <c r="Y13" i="4" s="1"/>
  <c r="Y14" i="4" s="1"/>
  <c r="Y15" i="4" s="1"/>
  <c r="Y16" i="4" s="1"/>
  <c r="Y17" i="4" s="1"/>
  <c r="Y18" i="4" s="1"/>
  <c r="Y19" i="4" s="1"/>
  <c r="Y22" i="4" s="1"/>
  <c r="Y23" i="4" s="1"/>
  <c r="Y24" i="4" s="1"/>
  <c r="Y25" i="4" s="1"/>
  <c r="Y26" i="4" s="1"/>
  <c r="Y27" i="4" s="1"/>
  <c r="Y28" i="4" s="1"/>
  <c r="X8" i="4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2" i="4" s="1"/>
  <c r="X23" i="4" s="1"/>
  <c r="X24" i="4" s="1"/>
  <c r="X25" i="4" s="1"/>
  <c r="X26" i="4" s="1"/>
  <c r="X27" i="4" s="1"/>
  <c r="X28" i="4" s="1"/>
  <c r="V8" i="4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2" i="4" s="1"/>
  <c r="V23" i="4" s="1"/>
  <c r="V24" i="4" s="1"/>
  <c r="V25" i="4" s="1"/>
  <c r="V26" i="4" s="1"/>
  <c r="V27" i="4" s="1"/>
  <c r="V28" i="4" s="1"/>
  <c r="U8" i="4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2" i="4" s="1"/>
  <c r="U23" i="4" s="1"/>
  <c r="U24" i="4" s="1"/>
  <c r="U25" i="4" s="1"/>
  <c r="U26" i="4" s="1"/>
  <c r="U27" i="4" s="1"/>
  <c r="U28" i="4" s="1"/>
  <c r="T8" i="4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2" i="4" s="1"/>
  <c r="T23" i="4" s="1"/>
  <c r="T24" i="4" s="1"/>
  <c r="T25" i="4" s="1"/>
  <c r="T26" i="4" s="1"/>
  <c r="T27" i="4" s="1"/>
  <c r="T28" i="4" s="1"/>
  <c r="S8" i="4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2" i="4" s="1"/>
  <c r="S23" i="4" s="1"/>
  <c r="S24" i="4" s="1"/>
  <c r="S25" i="4" s="1"/>
  <c r="S26" i="4" s="1"/>
  <c r="S27" i="4" s="1"/>
  <c r="S28" i="4" s="1"/>
  <c r="Q8" i="4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3" i="4" s="1"/>
  <c r="Q24" i="4" s="1"/>
  <c r="Q25" i="4" s="1"/>
  <c r="Q26" i="4" s="1"/>
  <c r="Q27" i="4" s="1"/>
  <c r="Q28" i="4" s="1"/>
  <c r="P8" i="4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2" i="4" s="1"/>
  <c r="P23" i="4" s="1"/>
  <c r="P24" i="4" s="1"/>
  <c r="P25" i="4" s="1"/>
  <c r="P26" i="4" s="1"/>
  <c r="P27" i="4" s="1"/>
  <c r="P28" i="4" s="1"/>
  <c r="O8" i="4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3" i="4" s="1"/>
  <c r="O24" i="4" s="1"/>
  <c r="O25" i="4" s="1"/>
  <c r="O26" i="4" s="1"/>
  <c r="O27" i="4" s="1"/>
  <c r="O28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2" i="4" s="1"/>
  <c r="N23" i="4" s="1"/>
  <c r="N24" i="4" s="1"/>
  <c r="N25" i="4" s="1"/>
  <c r="N26" i="4" s="1"/>
  <c r="N27" i="4" s="1"/>
  <c r="N28" i="4" s="1"/>
  <c r="M8" i="4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2" i="4" s="1"/>
  <c r="M23" i="4" s="1"/>
  <c r="M24" i="4" s="1"/>
  <c r="M25" i="4" s="1"/>
  <c r="M26" i="4" s="1"/>
  <c r="M27" i="4" s="1"/>
  <c r="M28" i="4" s="1"/>
  <c r="L8" i="4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3" i="4" s="1"/>
  <c r="L24" i="4" s="1"/>
  <c r="L25" i="4" s="1"/>
  <c r="L26" i="4" s="1"/>
  <c r="L27" i="4" s="1"/>
  <c r="L28" i="4" s="1"/>
  <c r="K8" i="4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3" i="4" s="1"/>
  <c r="K24" i="4" s="1"/>
  <c r="K25" i="4" s="1"/>
  <c r="K26" i="4" s="1"/>
  <c r="K27" i="4" s="1"/>
  <c r="K28" i="4" s="1"/>
  <c r="J8" i="4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2" i="4" s="1"/>
  <c r="J23" i="4" s="1"/>
  <c r="J24" i="4" s="1"/>
  <c r="J25" i="4" s="1"/>
  <c r="J26" i="4" s="1"/>
  <c r="J27" i="4" s="1"/>
  <c r="J28" i="4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2" i="4" s="1"/>
  <c r="I23" i="4" s="1"/>
  <c r="I24" i="4" s="1"/>
  <c r="I25" i="4" s="1"/>
  <c r="I26" i="4" s="1"/>
  <c r="I27" i="4" s="1"/>
  <c r="I28" i="4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3" i="4" s="1"/>
  <c r="F24" i="4" s="1"/>
  <c r="F25" i="4" s="1"/>
  <c r="F26" i="4" s="1"/>
  <c r="F27" i="4" s="1"/>
  <c r="F28" i="4" s="1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2" i="4" s="1"/>
  <c r="E23" i="4" s="1"/>
  <c r="E24" i="4" s="1"/>
  <c r="E25" i="4" s="1"/>
  <c r="E26" i="4" s="1"/>
  <c r="E27" i="4" s="1"/>
  <c r="E28" i="4" s="1"/>
  <c r="H5" i="2" l="1"/>
  <c r="I5" i="2"/>
  <c r="M27" i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45" i="1" s="1"/>
  <c r="M46" i="1" s="1"/>
  <c r="G14" i="1"/>
  <c r="G15" i="1" s="1"/>
  <c r="G16" i="1" s="1"/>
  <c r="G17" i="1" s="1"/>
  <c r="B41" i="8"/>
  <c r="B38" i="8"/>
  <c r="H19" i="1"/>
  <c r="H20" i="1" s="1"/>
  <c r="H22" i="1" s="1"/>
  <c r="AC31" i="8"/>
  <c r="Z31" i="8"/>
  <c r="X31" i="8"/>
  <c r="B40" i="8" s="1"/>
  <c r="AG31" i="8"/>
  <c r="AE31" i="8"/>
  <c r="AB29" i="4"/>
  <c r="S29" i="4"/>
  <c r="Y29" i="4"/>
  <c r="R29" i="4"/>
  <c r="J29" i="4"/>
  <c r="AG29" i="4"/>
  <c r="P29" i="4"/>
  <c r="Z29" i="4"/>
  <c r="I29" i="4"/>
  <c r="AF29" i="4"/>
  <c r="X29" i="4"/>
  <c r="V29" i="4"/>
  <c r="N29" i="4"/>
  <c r="AD29" i="4"/>
  <c r="U29" i="4"/>
  <c r="T29" i="4"/>
  <c r="M29" i="4"/>
  <c r="K29" i="4"/>
  <c r="AA29" i="4"/>
  <c r="Q29" i="4"/>
  <c r="O29" i="4"/>
  <c r="AE29" i="4"/>
  <c r="AC29" i="4"/>
  <c r="L29" i="4"/>
  <c r="J23" i="1"/>
  <c r="J24" i="1" s="1"/>
  <c r="J25" i="1" s="1"/>
  <c r="J26" i="1" s="1"/>
  <c r="F23" i="1"/>
  <c r="F24" i="1" s="1"/>
  <c r="F25" i="1" s="1"/>
  <c r="F26" i="1" s="1"/>
  <c r="I24" i="1"/>
  <c r="I25" i="1" s="1"/>
  <c r="I26" i="1" s="1"/>
  <c r="G18" i="1" l="1"/>
  <c r="G19" i="1" s="1"/>
  <c r="G21" i="1" s="1"/>
  <c r="G22" i="1" s="1"/>
  <c r="G23" i="1" s="1"/>
  <c r="G24" i="1" s="1"/>
  <c r="G25" i="1" s="1"/>
  <c r="G26" i="1" s="1"/>
  <c r="AI46" i="1"/>
  <c r="U46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45" i="1" s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I27" i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B37" i="8"/>
  <c r="H23" i="1"/>
  <c r="H24" i="1" s="1"/>
  <c r="H25" i="1" s="1"/>
  <c r="H26" i="1" s="1"/>
  <c r="B37" i="4"/>
  <c r="B34" i="4"/>
  <c r="J46" i="1" l="1"/>
  <c r="AL46" i="1"/>
  <c r="X46" i="1"/>
  <c r="AK46" i="1"/>
  <c r="Y46" i="1"/>
  <c r="I44" i="1"/>
  <c r="I45" i="1" s="1"/>
  <c r="AB46" i="1"/>
  <c r="F46" i="1"/>
  <c r="AM46" i="1"/>
  <c r="G27" i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45" i="1" s="1"/>
  <c r="H27" i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45" i="1" s="1"/>
  <c r="H46" i="1" l="1"/>
  <c r="Q46" i="1"/>
  <c r="R46" i="1"/>
  <c r="AG46" i="1"/>
  <c r="G46" i="1"/>
  <c r="AH46" i="1"/>
  <c r="T46" i="1"/>
  <c r="B52" i="1" s="1"/>
  <c r="D37" i="8" s="1"/>
  <c r="AC46" i="1"/>
  <c r="P46" i="1"/>
  <c r="AN46" i="1"/>
  <c r="AJ46" i="1"/>
  <c r="Z46" i="1"/>
  <c r="W46" i="1"/>
  <c r="I46" i="1"/>
  <c r="B55" i="1" l="1"/>
  <c r="D38" i="8" s="1"/>
  <c r="G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tc={001BCBB4-B152-4036-AFB7-0F0A7AD2D047}</author>
    <author>tc={F78A9022-5A60-4B60-B3B1-CE61E3978023}</author>
    <author>tc={759ABEBD-E07B-4136-A50B-C302E546495A}</author>
    <author>tc={0B52439E-A4A6-445E-8045-1E05524C9E29}</author>
    <author>tc={7AF000D5-9FF2-40A0-8C5F-BC6B38752EEB}</author>
    <author>tc={B09C48A6-901D-44B3-8ACC-648CB15E70FF}</author>
    <author>tc={B7EBBEB6-234F-48A1-A12C-62BD67B79227}</author>
    <author>tc={7319C894-BBA6-4383-83CE-6E46454E9949}</author>
    <author>tc={1DCE2976-DDD9-4037-A337-0BBA46CB81E7}</author>
    <author>tc={11917DBE-A16A-4B58-B4AD-27A5F267D39C}</author>
    <author>tc={F2B69C59-EEC2-4D6E-A104-867B747E1C29}</author>
    <author>tc={00D1E966-EC90-4B70-A10D-F1D1E65FF5B4}</author>
    <author>tc={1413BD3A-A45C-4D82-94A3-2D2F3A745F5F}</author>
    <author>tc={4C64FC83-1EC6-4019-B1FB-E3573A5A5A37}</author>
    <author>tc={29C91E3E-3535-4E38-94BA-64DF92C7B5A4}</author>
  </authors>
  <commentList>
    <comment ref="M7" authorId="0" shapeId="0" xr:uid="{001BCBB4-B152-4036-AFB7-0F0A7AD2D04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Przejazd KPT 9:42, Arriva 9:52</t>
      </text>
    </comment>
    <comment ref="N7" authorId="1" shapeId="0" xr:uid="{F78A9022-5A60-4B60-B3B1-CE61E397802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11:43 KPTS, 11:52 Arriva</t>
      </text>
    </comment>
    <comment ref="R7" authorId="2" shapeId="0" xr:uid="{759ABEBD-E07B-4136-A50B-C302E546495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14:52, odbiór pracowników kończących o 15</t>
      </text>
    </comment>
    <comment ref="I9" authorId="3" shapeId="0" xr:uid="{0B52439E-A4A6-445E-8045-1E05524C9E2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6:03</t>
      </text>
    </comment>
    <comment ref="J9" authorId="4" shapeId="0" xr:uid="{7AF000D5-9FF2-40A0-8C5F-BC6B38752EE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Arriva 6:32, KTPS 6:38</t>
      </text>
    </comment>
    <comment ref="K9" authorId="5" shapeId="0" xr:uid="{B09C48A6-901D-44B3-8ACC-648CB15E70F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7:32</t>
      </text>
    </comment>
    <comment ref="L9" authorId="6" shapeId="0" xr:uid="{B7EBBEB6-234F-48A1-A12C-62BD67B7922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Przyjazd KPTS 8:37, Arriva 8:12</t>
      </text>
    </comment>
    <comment ref="O14" authorId="7" shapeId="0" xr:uid="{7319C894-BBA6-4383-83CE-6E46454E994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Dowóz pracowników na 14:00</t>
      </text>
    </comment>
    <comment ref="P14" authorId="8" shapeId="0" xr:uid="{1DCE2976-DDD9-4037-A337-0BBA46CB81E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Koniec pracy sanatoria 14:00</t>
      </text>
    </comment>
    <comment ref="K20" authorId="9" shapeId="0" xr:uid="{11917DBE-A16A-4B58-B4AD-27A5F267D39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lekcje 08:00</t>
      </text>
    </comment>
    <comment ref="L20" authorId="10" shapeId="0" xr:uid="{F2B69C59-EEC2-4D6E-A104-867B747E1C2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8:55</t>
      </text>
    </comment>
    <comment ref="O20" authorId="11" shapeId="0" xr:uid="{00D1E966-EC90-4B70-A10D-F1D1E65FF5B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13:30</t>
      </text>
    </comment>
    <comment ref="Q20" authorId="12" shapeId="0" xr:uid="{1413BD3A-A45C-4D82-94A3-2D2F3A745F5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Szkoła 14:30</t>
      </text>
    </comment>
    <comment ref="O28" authorId="13" shapeId="0" xr:uid="{4C64FC83-1EC6-4019-B1FB-E3573A5A5A3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Arriva 14:02, Aleksandrów 14:12</t>
      </text>
    </comment>
    <comment ref="R28" authorId="14" shapeId="0" xr:uid="{29C91E3E-3535-4E38-94BA-64DF92C7B5A4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15:30, 15:32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tc={DB3B66C5-EA85-485B-8A26-A2233088B3C5}</author>
    <author>tc={5FBF6CD7-8B98-46CD-BCB5-366F83AF0A16}</author>
    <author>tc={3466E4EC-90A9-43F5-B1B1-F10E6ED6EC91}</author>
    <author>tc={A9650D02-220A-4A75-8332-CC39111DE9F7}</author>
  </authors>
  <commentList>
    <comment ref="BA7" authorId="0" shapeId="0" xr:uid="{DB3B66C5-EA85-485B-8A26-A2233088B3C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BD7" authorId="1" shapeId="0" xr:uid="{5FBF6CD7-8B98-46CD-BCB5-366F83AF0A16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BD30" authorId="2" shapeId="0" xr:uid="{3466E4EC-90A9-43F5-B1B1-F10E6ED6EC9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G30" authorId="3" shapeId="0" xr:uid="{A9650D02-220A-4A75-8332-CC39111DE9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tc={19953222-8FC0-4471-8B3A-062B6237E97B}</author>
    <author>tc={08AEF46C-A5E8-4FB6-983B-838D8FE71C10}</author>
    <author>tc={88ED9C30-DB13-41C1-A32F-15D10D1AD42B}</author>
    <author>tc={1F0EDA6C-2D7D-422F-A52A-4EA1B3B556F2}</author>
  </authors>
  <commentList>
    <comment ref="AY7" authorId="0" shapeId="0" xr:uid="{19953222-8FC0-4471-8B3A-062B6237E97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8:55 KPTS</t>
      </text>
    </comment>
    <comment ref="BB7" authorId="1" shapeId="0" xr:uid="{08AEF46C-A5E8-4FB6-983B-838D8FE71C1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KPTS 13:42</t>
      </text>
    </comment>
    <comment ref="BB33" authorId="2" shapeId="0" xr:uid="{88ED9C30-DB13-41C1-A32F-15D10D1AD42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14:30 KTPS</t>
      </text>
    </comment>
    <comment ref="BE33" authorId="3" shapeId="0" xr:uid="{1F0EDA6C-2D7D-422F-A52A-4EA1B3B556F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18:01 KPTS</t>
      </text>
    </comment>
  </commentList>
</comments>
</file>

<file path=xl/sharedStrings.xml><?xml version="1.0" encoding="utf-8"?>
<sst xmlns="http://schemas.openxmlformats.org/spreadsheetml/2006/main" count="4204" uniqueCount="710">
  <si>
    <t>Linia</t>
  </si>
  <si>
    <t>Linia:</t>
  </si>
  <si>
    <t>Relacja:</t>
  </si>
  <si>
    <t>Lp.</t>
  </si>
  <si>
    <t>Przystanek</t>
  </si>
  <si>
    <t>Czas przejazdu</t>
  </si>
  <si>
    <t>Ciechocinek Dworzec</t>
  </si>
  <si>
    <t xml:space="preserve">Operator: </t>
  </si>
  <si>
    <t>Odległość</t>
  </si>
  <si>
    <t>Kategoria drogi</t>
  </si>
  <si>
    <t>G</t>
  </si>
  <si>
    <t>Praca przewozowa</t>
  </si>
  <si>
    <t>RW</t>
  </si>
  <si>
    <t>SW</t>
  </si>
  <si>
    <t>SB</t>
  </si>
  <si>
    <t>ND</t>
  </si>
  <si>
    <t>NW</t>
  </si>
  <si>
    <t>Razem</t>
  </si>
  <si>
    <t>Data</t>
  </si>
  <si>
    <t>Typ dnia</t>
  </si>
  <si>
    <t>X</t>
  </si>
  <si>
    <t>wyjątek</t>
  </si>
  <si>
    <t>RB</t>
  </si>
  <si>
    <t>Wołuszewska Cmentarz</t>
  </si>
  <si>
    <t>Wołuszewska Sklep</t>
  </si>
  <si>
    <t>Kopernika/Bema</t>
  </si>
  <si>
    <t>Kopernika Supermarket</t>
  </si>
  <si>
    <t>Bema CTBS</t>
  </si>
  <si>
    <t>Zdrojowa/Polna</t>
  </si>
  <si>
    <t>Polna "Krystynka"</t>
  </si>
  <si>
    <t>Os. Związkowców</t>
  </si>
  <si>
    <t>Bema/Słowackiego</t>
  </si>
  <si>
    <t>Bema Zakład</t>
  </si>
  <si>
    <t>Bema/700-lecia</t>
  </si>
  <si>
    <t>700-lecia/Żytnia</t>
  </si>
  <si>
    <t>700-lecia/Nieszawska</t>
  </si>
  <si>
    <t>Nieszawska Cmentarz</t>
  </si>
  <si>
    <t>Szkoła Podstawowa nr 3</t>
  </si>
  <si>
    <t>Widok "Julianówka"</t>
  </si>
  <si>
    <t>Zdrojowa Kolejowy Szpital Uzdr.</t>
  </si>
  <si>
    <t>Fontanna Grzybek</t>
  </si>
  <si>
    <t xml:space="preserve">  Wołuszewska Cmentarz</t>
  </si>
  <si>
    <t xml:space="preserve">  Wołuszewska Sklep</t>
  </si>
  <si>
    <t xml:space="preserve">  Kopernika Supermarket</t>
  </si>
  <si>
    <t xml:space="preserve">  Szkoła Podstawowa nr 3</t>
  </si>
  <si>
    <t xml:space="preserve">  Kolejowa</t>
  </si>
  <si>
    <t>Kościuszki Kościół</t>
  </si>
  <si>
    <t>Wojska Polskiego "Gracja"</t>
  </si>
  <si>
    <t>Przystań nad Wisłą</t>
  </si>
  <si>
    <t>Słońska "Eden"</t>
  </si>
  <si>
    <t>Słońsk Górny/Mickiewicza</t>
  </si>
  <si>
    <t>Słońsk Górny/Słońska</t>
  </si>
  <si>
    <t>Solna/Traugutta "Amazonka"</t>
  </si>
  <si>
    <t>Warzelniana "Pod Tężniami"</t>
  </si>
  <si>
    <t>Wołuszewska/Poprzeczna</t>
  </si>
  <si>
    <t xml:space="preserve">Kolejowa </t>
  </si>
  <si>
    <t xml:space="preserve">  Wołuszewo III</t>
  </si>
  <si>
    <t xml:space="preserve">  Wołuszewska/Poprzeczna</t>
  </si>
  <si>
    <t>Urząd Miejski</t>
  </si>
  <si>
    <t>Liceum</t>
  </si>
  <si>
    <t>Bema/Graniczna</t>
  </si>
  <si>
    <t>Park Zdrojowy / Poczta</t>
  </si>
  <si>
    <t>Wołuszewo III</t>
  </si>
  <si>
    <t>P / 2601C</t>
  </si>
  <si>
    <t>W / 266</t>
  </si>
  <si>
    <t>P / 2602C</t>
  </si>
  <si>
    <t>Nieszawska/700-lecia</t>
  </si>
  <si>
    <t>P / 2603C</t>
  </si>
  <si>
    <t xml:space="preserve">  Przystań nad Wisłą</t>
  </si>
  <si>
    <t>Bema Supermarket</t>
  </si>
  <si>
    <t>Os. Wierzbowe</t>
  </si>
  <si>
    <t>Park Sosnowy</t>
  </si>
  <si>
    <t>I</t>
  </si>
  <si>
    <t xml:space="preserve">km </t>
  </si>
  <si>
    <t>km</t>
  </si>
  <si>
    <t>Rozkład jazdy w dni robocze szkolne</t>
  </si>
  <si>
    <t>Nazwa przystanku</t>
  </si>
  <si>
    <t>Ulica</t>
  </si>
  <si>
    <t>Informacje</t>
  </si>
  <si>
    <t>Lipnowska</t>
  </si>
  <si>
    <t>Wojska Polskiego</t>
  </si>
  <si>
    <t>Zdrojowa</t>
  </si>
  <si>
    <t>Bema</t>
  </si>
  <si>
    <t>700-lecia</t>
  </si>
  <si>
    <t>Kolejowa</t>
  </si>
  <si>
    <t>Kopernika</t>
  </si>
  <si>
    <t>Nieszawska</t>
  </si>
  <si>
    <t>Słońsk Górny</t>
  </si>
  <si>
    <t>Solna</t>
  </si>
  <si>
    <t>Kolejowa / Teren Dworca</t>
  </si>
  <si>
    <t>Kościuszki</t>
  </si>
  <si>
    <t>Graniczna</t>
  </si>
  <si>
    <t>Warzelniana</t>
  </si>
  <si>
    <t>Polna</t>
  </si>
  <si>
    <t>Słońska</t>
  </si>
  <si>
    <t>Widok</t>
  </si>
  <si>
    <t>Wołuszewska</t>
  </si>
  <si>
    <t>18.7871443 52.8805764</t>
  </si>
  <si>
    <t>18.7762566 52.8756174</t>
  </si>
  <si>
    <t>18.7731870 52.8751607</t>
  </si>
  <si>
    <t>18.7909837 52.8763692</t>
  </si>
  <si>
    <t>18.8042552 52.8748021</t>
  </si>
  <si>
    <t>18.8116068 52.8721804</t>
  </si>
  <si>
    <t>18.8104319 52.8716898</t>
  </si>
  <si>
    <t>18.8012557 52.8787215</t>
  </si>
  <si>
    <t>18.7972655 52.8793277</t>
  </si>
  <si>
    <t>18.8028828 52.8884048</t>
  </si>
  <si>
    <t>18.8130594 52.8800222</t>
  </si>
  <si>
    <t>18.7944389 52.8757984</t>
  </si>
  <si>
    <t>Mickiewicza Sanatorium ZNP</t>
  </si>
  <si>
    <t>Mickiewicza</t>
  </si>
  <si>
    <t>18.8132948 52.8740808</t>
  </si>
  <si>
    <t>18.7809813 52.8726463</t>
  </si>
  <si>
    <t>18.8041635 52.8623669</t>
  </si>
  <si>
    <t>18.7666322 52.8887924</t>
  </si>
  <si>
    <t>18.7937985 52.8729114</t>
  </si>
  <si>
    <t>18.7862151 52.8753064</t>
  </si>
  <si>
    <t>18.7706783 52.8860264</t>
  </si>
  <si>
    <t>18.8061623 52.8761084</t>
  </si>
  <si>
    <t>18.7847224 52.8821348</t>
  </si>
  <si>
    <t>18.8072896 52.8656256</t>
  </si>
  <si>
    <t>18.7873319 52.8699465</t>
  </si>
  <si>
    <t>18.7931550 52.8673096</t>
  </si>
  <si>
    <t>18.7986869 52.8648460</t>
  </si>
  <si>
    <t>18.7839194 52.8803750</t>
  </si>
  <si>
    <t>18.7799690 52.8803037</t>
  </si>
  <si>
    <t>18.8091463 52.8691170</t>
  </si>
  <si>
    <t>18.7959700 52.8711101</t>
  </si>
  <si>
    <t>18.7787098 52.8830740</t>
  </si>
  <si>
    <t>18.7895308 52.8784411</t>
  </si>
  <si>
    <t>18.8130100 52.8735200</t>
  </si>
  <si>
    <t xml:space="preserve">  Nieszawska Cmentarz</t>
  </si>
  <si>
    <t xml:space="preserve">  Nieszawska/700-lecia</t>
  </si>
  <si>
    <t>Piłsudskiego Kościół</t>
  </si>
  <si>
    <r>
      <t>101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</si>
  <si>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103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</si>
  <si>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</si>
  <si>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</si>
  <si>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</si>
  <si>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Czas przejazdu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</si>
  <si>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</si>
  <si>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</si>
  <si>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103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</si>
  <si>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</si>
  <si>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</si>
  <si>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</si>
  <si>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</si>
  <si>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</si>
  <si>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</si>
  <si>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</si>
  <si>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</si>
  <si>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 xml:space="preserve">Organizator PTZ: </t>
    </r>
    <r>
      <rPr>
        <b/>
        <sz val="12"/>
        <color theme="1"/>
        <rFont val="Calibri"/>
        <family val="2"/>
        <charset val="238"/>
        <scheme val="minor"/>
      </rPr>
      <t>Urząd Miejski w Ciechocinku, ul. Kopernika 19, 87-720 Ciechocinek</t>
    </r>
  </si>
  <si>
    <t>Wszystkie przystanki na trasie posiadają status "na żądanie" - obsługa wyłącznie na żądanie pasażera  / Linia nr 2 nie kursuje w soboty, niedziele i święta.</t>
  </si>
  <si>
    <t>nie kursuje</t>
  </si>
  <si>
    <t>Wszystkie przystanki na trasie posiadają status "na żądanie" - obsługa wyłącznie na żądanie pasażera</t>
  </si>
  <si>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</si>
  <si>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</si>
  <si>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</si>
  <si>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</si>
  <si>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</si>
  <si>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</si>
  <si>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c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</si>
  <si>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c</t>
    </r>
  </si>
  <si>
    <t>Rozkład jazdy w soboty wakacyjne</t>
  </si>
  <si>
    <t>Rozkład jazdy w niedziele i święta wakacyjne</t>
  </si>
  <si>
    <t>Nie kursuje</t>
  </si>
  <si>
    <t>Ciechocinek Dworzec - Bema Supermarket - Widok - Fontanna Grzybek - Słońska/(Lipnowska) - Słońsk Górny - Warzelniana - Ciechocinek Dworzec</t>
  </si>
  <si>
    <t>Robocze szkolne</t>
  </si>
  <si>
    <t>Niedziele i święta</t>
  </si>
  <si>
    <t>Piłsudskiego</t>
  </si>
  <si>
    <t>18.7959606 52.8806286</t>
  </si>
  <si>
    <t>18.7910970 52.8830108</t>
  </si>
  <si>
    <t>18.8263434 52.8791691</t>
  </si>
  <si>
    <t>18.8134955 52.8867943</t>
  </si>
  <si>
    <t>18.7938652 52.8850630</t>
  </si>
  <si>
    <t>31a</t>
  </si>
  <si>
    <t>31b</t>
  </si>
  <si>
    <t>Nazwa</t>
  </si>
  <si>
    <t>Opis</t>
  </si>
  <si>
    <t>Kursuje w dni robocze z zajęciami w szkołach</t>
  </si>
  <si>
    <t>Rozkład jazdy w dni robocze wakacyjne i feryjne</t>
  </si>
  <si>
    <t>C</t>
  </si>
  <si>
    <t>S</t>
  </si>
  <si>
    <r>
      <t>202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</si>
  <si>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</si>
  <si>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t>Praca przewozwa [km]</t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</si>
  <si>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c</t>
    </r>
    <r>
      <rPr>
        <sz val="12"/>
        <color theme="1"/>
        <rFont val="Calibri"/>
        <family val="2"/>
        <charset val="238"/>
        <scheme val="minor"/>
      </rPr>
      <t xml:space="preserve"> - kurs jako linia 1c przez Przystań nad Wisłą, Szkołę Podstawową nr 3, Nieszawska Cmentarz  ;   </t>
    </r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</si>
  <si>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t>Liczba pojazdów do obsługi dziennej linii: 2</t>
  </si>
  <si>
    <t>Polna/Osiedlowa</t>
  </si>
  <si>
    <t>Polna/Zdrojowa</t>
  </si>
  <si>
    <t>Ciechocinek Dworzec - Warzelniana - Słońsk Górny - Słońska/(Lipnowska) - (Nieszawska Cmentarz) - Piłsudskego - Kopernika - Bema Supermarket - Os. Związkowców - Polna - Fontanna Grzybek - Ciechocinek Dworzec</t>
  </si>
  <si>
    <t>Zdrojowa/Łąkowa</t>
  </si>
  <si>
    <t xml:space="preserve">Dołożyć znak D15 w kierunku Zdrojowej. </t>
  </si>
  <si>
    <t>Istniejący przystanek. Zatoka, słupek i znak D15.</t>
  </si>
  <si>
    <t>Nowy przystanek. Uzupełnić znak D-15. Kierunek Nieszawska.</t>
  </si>
  <si>
    <t>Nowy przystanek. Uzupełnić znak D-15. Kierunek 700lecia.</t>
  </si>
  <si>
    <t>Istniejący przystanek - słupek, znak D15. Kierunek 700lecia.</t>
  </si>
  <si>
    <t>Istniejący przystanek - słupek, znak D15. Kierunek Zdrojowa.</t>
  </si>
  <si>
    <t>7a</t>
  </si>
  <si>
    <t>Czy objęty aktualną uchwałą</t>
  </si>
  <si>
    <t>TAK</t>
  </si>
  <si>
    <t>Nowy obiekt, zgodnie z projektem budowlanym.</t>
  </si>
  <si>
    <t>Nowy przystanek. Uzupełnić znak D-15. Przy postoju meleksów.</t>
  </si>
  <si>
    <t>Nowy przystanek. Uzupełnić znak D-15. Kierunek Wołuszewska.</t>
  </si>
  <si>
    <t>Nowy przystanek. Uzupełnić znak D-15. Kierunek Jana Pawła II.</t>
  </si>
  <si>
    <t>Istniejący przystanek. Zatoka, wiata przystankowa, słupek i znak D15.</t>
  </si>
  <si>
    <t>Istniejący przystanek ze znakiem D15, w kierunku Kopernika.</t>
  </si>
  <si>
    <t>Istniejący przystanek ze znakiem D15, w kierunku miasta.</t>
  </si>
  <si>
    <t xml:space="preserve">Istniejący przystanek ze znakiem D15, w kierunku Aleksandrowa Kuj. </t>
  </si>
  <si>
    <t>Objęty uchwałą, brak słupka przystankowego, nieujęty w rozkładach jazdy.</t>
  </si>
  <si>
    <t>Współrzędne przystanku</t>
  </si>
  <si>
    <t>Do weryfikacji czy jest znak D15</t>
  </si>
  <si>
    <t>Istniejący przystanek - słupek i znak D15. Kierunek 700lecia.</t>
  </si>
  <si>
    <t>Dołożyć znak D15 w kierunku Słowackiego.</t>
  </si>
  <si>
    <t>Nowy przystanek. Uzupełnić znak D-15. Kierunek Nieszawska, przed wjazdem na os.Wierzbowe</t>
  </si>
  <si>
    <t>Nowy przystanek. Uzupełnić znak D-15. Kierunek Piaskowa.</t>
  </si>
  <si>
    <t>Nowy przystanek. Uzupełnić znak D-15. Kierunek Bema.</t>
  </si>
  <si>
    <t>Istniejący przystanek ze znakiem D15, w kierunku Solnej.</t>
  </si>
  <si>
    <t>Nowy przystanek. Uzupełnić znak D-15. Kierunek Tragutta</t>
  </si>
  <si>
    <t>Nowy przystanek. Uzupełnić znak D-15. Kierunek Słowackiego.</t>
  </si>
  <si>
    <t>Nowy przystanek. Uzupełnić znak D-15. Kierunek Zdrojowa.</t>
  </si>
  <si>
    <t>Nowy przystanek. Uzupełnić znak D-15. Kierunek Wojska Polskiego</t>
  </si>
  <si>
    <t>Nowy przystanek. Uzupełnić znak D-15. Kierunek Słońska.</t>
  </si>
  <si>
    <t>Dołożyć znak D-15 przed skrzyżowaniem ze Słońską. Kierunek EDEN</t>
  </si>
  <si>
    <t>Istniejący przystanek - słupek, znak D15, ławka. Kierunek Wojska Polskiego.</t>
  </si>
  <si>
    <t>Istniejący przystanek - słupek, znak D15. Kierunek Traugutta.</t>
  </si>
  <si>
    <t>Istniejący przystanek - słupek, znak D15. Kierunek Wojska Polskiego.</t>
  </si>
  <si>
    <t>Nowy przystanek. Uzupełnić znak D-15. Kierunek Lipnowska, WP przed skrzyżowaniem</t>
  </si>
  <si>
    <t>Istniejący przystanek - słupek, znak D15. Kierunek Pl.Gdański/Poczta.</t>
  </si>
  <si>
    <t xml:space="preserve">Dołożyć znak D15 w kierunku Solnej. </t>
  </si>
  <si>
    <t>Istniejący przystanek - słupek, znak D15. Kierunek Słowackiego.</t>
  </si>
  <si>
    <t>Istniejący przystanek - słupek, znak D15. Kierunek Mickiewicza.</t>
  </si>
  <si>
    <t>Nowy przystanek. Uzupełnić znak D-15. Kierunek Mickiewicza.</t>
  </si>
  <si>
    <t>34b</t>
  </si>
  <si>
    <t>Istniejący przystanek. Wiata, słupek i znak D15. Kier. Wołuszewo</t>
  </si>
  <si>
    <t>Nowy przystanek. Uzupełnić znak D-15. Kierunek Wołuszewo.</t>
  </si>
  <si>
    <t>Nowy przystanek. Uzupełnić znak D-15. Kierunek Sportowa.</t>
  </si>
  <si>
    <t>Nowy przystanek. Uzupełnić znak D-15. Kierunek Pl.Gdański/Dworzec</t>
  </si>
  <si>
    <t>Istniejący przystanek - słupek, znak D15. Kierunek Polna.</t>
  </si>
  <si>
    <t>Istniejący przystanek - słupek, znak D15. Kierunek fontanna grzybek</t>
  </si>
  <si>
    <t>Bez obsługi KM</t>
  </si>
  <si>
    <t>Sportowa</t>
  </si>
  <si>
    <t>Nowy przystanek. Uzupełnić znak D-15. Droga do Oczyszczalni, kierunek Oczyszczalnia</t>
  </si>
  <si>
    <t>Nowy przystanek. Uzupełnić znak D-15. Droga z Oczyszczalni, kierunek Tężnia nr 2</t>
  </si>
  <si>
    <t>Oczyszczalnia (techniczny)</t>
  </si>
  <si>
    <t>Sportowa, teren oczyszczalni</t>
  </si>
  <si>
    <t>Przystanek techniczny, zajezdnia</t>
  </si>
  <si>
    <t>Nowy przystanek. Uzupełnić znak D-15. Kierunek Oczyszczalnia</t>
  </si>
  <si>
    <t>Nowy przystanek. Uzupełnić znak D-15. Kierunek Wołuszewska</t>
  </si>
  <si>
    <t>3a</t>
  </si>
  <si>
    <t>3b</t>
  </si>
  <si>
    <t>6a</t>
  </si>
  <si>
    <t>6b</t>
  </si>
  <si>
    <t>7b</t>
  </si>
  <si>
    <t>11a</t>
  </si>
  <si>
    <t>11b</t>
  </si>
  <si>
    <t>19a</t>
  </si>
  <si>
    <t>19b</t>
  </si>
  <si>
    <t>22a</t>
  </si>
  <si>
    <t>22b</t>
  </si>
  <si>
    <t>26a</t>
  </si>
  <si>
    <t>26b</t>
  </si>
  <si>
    <t>34a</t>
  </si>
  <si>
    <t>35a</t>
  </si>
  <si>
    <t>35b</t>
  </si>
  <si>
    <t>36a</t>
  </si>
  <si>
    <t>36b</t>
  </si>
  <si>
    <t>37a</t>
  </si>
  <si>
    <t>37b</t>
  </si>
  <si>
    <t>38a</t>
  </si>
  <si>
    <t>38b</t>
  </si>
  <si>
    <t>41a</t>
  </si>
  <si>
    <t>41b</t>
  </si>
  <si>
    <t>43a</t>
  </si>
  <si>
    <t>43b</t>
  </si>
  <si>
    <t>Nr przystanku</t>
  </si>
  <si>
    <t>Istniejący przystanek - słupek, znak D-15. Za skrzyżowaniem ze Słońską. Bez obsługi</t>
  </si>
  <si>
    <t>Tężniowa</t>
  </si>
  <si>
    <t>18.7873425 52.8756627</t>
  </si>
  <si>
    <t>18.819020 52.883019</t>
  </si>
  <si>
    <t>18.7768729 52.8951063</t>
  </si>
  <si>
    <t>18.7933631 52.8731493</t>
  </si>
  <si>
    <t>18.7885495 52.8750859</t>
  </si>
  <si>
    <t>18.7725495 52.8929242</t>
  </si>
  <si>
    <t>18.7810815 52.88383</t>
  </si>
  <si>
    <r>
      <t>201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</si>
  <si>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202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</si>
  <si>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203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</si>
  <si>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204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</si>
  <si>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v</t>
    </r>
  </si>
  <si>
    <r>
      <t>206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</si>
  <si>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207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</si>
  <si>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208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</si>
  <si>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</si>
  <si>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</si>
  <si>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211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</si>
  <si>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212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</si>
  <si>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213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</si>
  <si>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214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</si>
  <si>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216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</si>
  <si>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217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</si>
  <si>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p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</si>
  <si>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</si>
  <si>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 xml:space="preserve">km </t>
    </r>
    <r>
      <rPr>
        <b/>
        <sz val="11"/>
        <color theme="1"/>
        <rFont val="Calibri"/>
        <family val="2"/>
        <charset val="238"/>
        <scheme val="minor"/>
      </rPr>
      <t>t</t>
    </r>
  </si>
  <si>
    <t>Ciechocinek Dworzec - (Wołuszewo)/(Oczyszczalnia) - Bema - Polna - Bema - 700lecia - Nieszawska Cmentarz - Nieszawska - Widok - (Wołuszewo) - Ciechocinek Dworzec</t>
  </si>
  <si>
    <t xml:space="preserve">    Tężniowa</t>
  </si>
  <si>
    <t xml:space="preserve">    Sportowa</t>
  </si>
  <si>
    <t xml:space="preserve">    Oczyszczalnia</t>
  </si>
  <si>
    <r>
      <t>204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</si>
  <si>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205</t>
    </r>
    <r>
      <rPr>
        <b/>
        <sz val="11"/>
        <color theme="1"/>
        <rFont val="Calibri"/>
        <family val="2"/>
        <charset val="238"/>
        <scheme val="minor"/>
      </rPr>
      <t>w</t>
    </r>
  </si>
  <si>
    <r>
      <t>209</t>
    </r>
    <r>
      <rPr>
        <b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k</t>
    </r>
  </si>
  <si>
    <r>
      <t>210</t>
    </r>
    <r>
      <rPr>
        <b/>
        <sz val="11"/>
        <color theme="1"/>
        <rFont val="Calibri"/>
        <family val="2"/>
        <charset val="238"/>
        <scheme val="minor"/>
      </rPr>
      <t>o</t>
    </r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</si>
  <si>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k</t>
    </r>
    <r>
      <rPr>
        <sz val="12"/>
        <color theme="1"/>
        <rFont val="Calibri"/>
        <family val="2"/>
        <charset val="238"/>
        <scheme val="minor"/>
      </rPr>
      <t xml:space="preserve"> - Kurs przez Kopernika Supermarket ; </t>
    </r>
    <r>
      <rPr>
        <b/>
        <sz val="12"/>
        <color theme="1"/>
        <rFont val="Calibri"/>
        <family val="2"/>
        <charset val="238"/>
        <scheme val="minor"/>
      </rPr>
      <t>p</t>
    </r>
    <r>
      <rPr>
        <sz val="12"/>
        <color theme="1"/>
        <rFont val="Calibri"/>
        <family val="2"/>
        <charset val="238"/>
        <scheme val="minor"/>
      </rPr>
      <t xml:space="preserve"> - kurs na trasie Oczyszczalnia - Sportowa - Dworzec ; </t>
    </r>
    <r>
      <rPr>
        <b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charset val="238"/>
        <scheme val="minor"/>
      </rPr>
      <t xml:space="preserve"> - kursjako 2o do przystanku Oczyszczalnia przez Sportową ; </t>
    </r>
    <r>
      <rPr>
        <b/>
        <sz val="12"/>
        <color theme="1"/>
        <rFont val="Calibri"/>
        <family val="2"/>
        <charset val="238"/>
        <scheme val="minor"/>
      </rPr>
      <t>t</t>
    </r>
    <r>
      <rPr>
        <sz val="12"/>
        <color theme="1"/>
        <rFont val="Calibri"/>
        <family val="2"/>
        <charset val="238"/>
        <scheme val="minor"/>
      </rPr>
      <t xml:space="preserve"> - kurs przez Sportową ; </t>
    </r>
    <r>
      <rPr>
        <b/>
        <sz val="12"/>
        <color theme="1"/>
        <rFont val="Calibri"/>
        <family val="2"/>
        <charset val="238"/>
        <scheme val="minor"/>
      </rPr>
      <t>v</t>
    </r>
    <r>
      <rPr>
        <sz val="12"/>
        <color theme="1"/>
        <rFont val="Calibri"/>
        <family val="2"/>
        <charset val="238"/>
        <scheme val="minor"/>
      </rPr>
      <t xml:space="preserve"> - kurs przez Wołuszewo na początku trasy (Dworzec - Wołuszewo - ...), </t>
    </r>
    <r>
      <rPr>
        <b/>
        <sz val="12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 xml:space="preserve"> - Kurs jako 2w przez Wołuszewno na końcu trasy (… - Wołuszewo - Dworzec)</t>
    </r>
  </si>
  <si>
    <t>x</t>
  </si>
  <si>
    <t>P</t>
  </si>
  <si>
    <t>T</t>
  </si>
  <si>
    <t>V</t>
  </si>
  <si>
    <t>O</t>
  </si>
  <si>
    <t>W</t>
  </si>
  <si>
    <t>Nieszawska "Promień"</t>
  </si>
  <si>
    <t xml:space="preserve">Wszystkie przystanki na trasie posiadają status "na żądanie" - obsługa wyłącznie na żądanie pasażera / Linia nr 1 nie kursuje w niedziele i święta </t>
  </si>
  <si>
    <t>Rozkład jazdy w soboty szkolne i feryjne</t>
  </si>
  <si>
    <t>Status</t>
  </si>
  <si>
    <t>Zapowiedź głosowa: Linia nr 1, kierunek Ciechocinek Dworzec</t>
  </si>
  <si>
    <t>Zapowiedź głosowa: Linia nr 1, kierunek Ciechocinek Dworzec przez Szkoła Podstawowa nr 3</t>
  </si>
  <si>
    <t>Zapowiedź głosowa: Linia nr 1, kierunek Ciechocinek Dworzec przez Nieszawska Cmentarz</t>
  </si>
  <si>
    <t>CIECHOCINEK DWORZEC</t>
  </si>
  <si>
    <t>P/ SŁOŃSK GÓRNY, BEMA, POLNA</t>
  </si>
  <si>
    <t>P/ SŁOŃSK GÓRNY, SP3, BEMA, POLNA</t>
  </si>
  <si>
    <r>
      <t>1</t>
    </r>
    <r>
      <rPr>
        <b/>
        <sz val="12"/>
        <color theme="0"/>
        <rFont val="Arial Black"/>
        <family val="2"/>
        <charset val="238"/>
      </rPr>
      <t>S</t>
    </r>
  </si>
  <si>
    <r>
      <t>1</t>
    </r>
    <r>
      <rPr>
        <b/>
        <sz val="12"/>
        <color theme="0"/>
        <rFont val="Arial Black"/>
        <family val="2"/>
        <charset val="238"/>
      </rPr>
      <t>C</t>
    </r>
  </si>
  <si>
    <t>P/ NIESZAWSKA CM., BEMA, POLNA</t>
  </si>
  <si>
    <t>Zapowiedź głosowa: Linia nr 2, kierunek Ciechocinek Dworzec</t>
  </si>
  <si>
    <t>Oczyszczalnia</t>
  </si>
  <si>
    <t>NŻ</t>
  </si>
  <si>
    <t>P/ BEMA, NIESZAWSKA, ZDROJOWA</t>
  </si>
  <si>
    <t>P/ KOPERNIKA SUPERMARKET, NIESZAWSKA, ZDROJOWA</t>
  </si>
  <si>
    <r>
      <t>2</t>
    </r>
    <r>
      <rPr>
        <b/>
        <sz val="12"/>
        <color theme="0"/>
        <rFont val="Arial Black"/>
        <family val="2"/>
        <charset val="238"/>
      </rPr>
      <t>W</t>
    </r>
  </si>
  <si>
    <t>P/ BEMA, NIESZAWSKA, WOŁUSZEWO</t>
  </si>
  <si>
    <t>Zapowiedź głosowa: Linia nr 2, kierunek Ciechocinek Dworzec przez Wołuszewo</t>
  </si>
  <si>
    <t>P/ KOPERNIKA SUPERMARKET, NIESZAWSKA, WOŁUSZEWO</t>
  </si>
  <si>
    <t>DWORZEC P/WOŁUSZEWO</t>
  </si>
  <si>
    <t>OCZYSZCZALNIA</t>
  </si>
  <si>
    <t>Zapowiedź przystanku Oczyszczalnia, a nie Oczyszczalnia techniczny</t>
  </si>
  <si>
    <t>Zapowiedź głosowa: Linia nr 2, kierunek Oczyszczalnia</t>
  </si>
  <si>
    <t>Linia nr 2 ; wariant 8 (T); opis: 2 Dworzec przez Sportową</t>
  </si>
  <si>
    <t>P/ SPORTOWĄ, BEMA, NIESZAWSKA, ZDROJOWA</t>
  </si>
  <si>
    <t>Wariant</t>
  </si>
  <si>
    <t>Oznaczenie w RJ</t>
  </si>
  <si>
    <t>VK</t>
  </si>
  <si>
    <t>WK</t>
  </si>
  <si>
    <t>Opis wariantu</t>
  </si>
  <si>
    <t>Linia nr 1 ; wariant 1 ; opis: 1 trasa podstawowa</t>
  </si>
  <si>
    <t>1 trasa podstawowa</t>
  </si>
  <si>
    <t>2 trasa podstawowa</t>
  </si>
  <si>
    <t>2 przez Wołuszewo, Kop.Sup.</t>
  </si>
  <si>
    <t>2 przez Wołuszewo za dw.</t>
  </si>
  <si>
    <t>2w przez Wołuszewo na końcu</t>
  </si>
  <si>
    <t>2w przez Kop.Sup, Wołuszewo</t>
  </si>
  <si>
    <t>1c przez Nieszawską Cm.</t>
  </si>
  <si>
    <t>1s przez SP3</t>
  </si>
  <si>
    <t>2 Wyjazd z Oczyszczalni</t>
  </si>
  <si>
    <t>2 przez Sportową</t>
  </si>
  <si>
    <t>Zapowiedź zewnętrzna</t>
  </si>
  <si>
    <t>Linia nr 1 kierunek Ciechocinek Dworzec</t>
  </si>
  <si>
    <t>Linia nr 2 kierunek Ciechocinek Dworzec</t>
  </si>
  <si>
    <t>Linia nr 1 kierunek Ciechocinek Dworzec przez Nieszawską Cmentarz</t>
  </si>
  <si>
    <t>Linia nr 1 kierunek Ciechocinek Dworzec przez Szkołę Podstawową nr 3</t>
  </si>
  <si>
    <t>2o Zjazd do Oczyszczalni</t>
  </si>
  <si>
    <r>
      <t>2</t>
    </r>
    <r>
      <rPr>
        <b/>
        <sz val="12"/>
        <color theme="0"/>
        <rFont val="Arial Black"/>
        <family val="2"/>
        <charset val="238"/>
      </rPr>
      <t>O</t>
    </r>
  </si>
  <si>
    <t>Linia nr 2 kierunek Ciechocinek Dworzec przez Wołuszewo</t>
  </si>
  <si>
    <t>Linia nr 1 ; wariant 4 ; opis: 1 Dworzec bez trasy</t>
  </si>
  <si>
    <t>1 dworzec bez trasy</t>
  </si>
  <si>
    <t>2 dworzec bez trasy</t>
  </si>
  <si>
    <t>Linia nr 2 ; wariant 9 ; opis: 2 Dworzec bez trasy</t>
  </si>
  <si>
    <t>Linia nr 9 ; wariant 1 ; opis: KMC</t>
  </si>
  <si>
    <t>Zapowiedź głosowa: ---</t>
  </si>
  <si>
    <t>KOMUNIKACJA MIEJSKA</t>
  </si>
  <si>
    <t>CIECHOCINEK</t>
  </si>
  <si>
    <t>Linia nr 9 ; wariant 2 ; opis: CIECHOCINEK</t>
  </si>
  <si>
    <t>Linia nr 9 ; wariant 3 ; opis: PRZEJAZD TECH.</t>
  </si>
  <si>
    <t>PRZEJAZD</t>
  </si>
  <si>
    <t>TECHNICZNY</t>
  </si>
  <si>
    <t>ALEKSANDRÓW KUJAWSKI</t>
  </si>
  <si>
    <t>DWORZEC KOLEJOWY</t>
  </si>
  <si>
    <t>DWORZEC AUTOBUSOWY</t>
  </si>
  <si>
    <t>TORUŃ</t>
  </si>
  <si>
    <t>WYCIECZKA</t>
  </si>
  <si>
    <t>Linia nr 9 ; wariant 4 ; opis: WYCIECZKA</t>
  </si>
  <si>
    <t>Linia nr 9 ; wariant 7 ; opis: Aleksandrów Kuj.</t>
  </si>
  <si>
    <t>Linia nr 9 ; wariant 8 ; opis: TORUŃ</t>
  </si>
  <si>
    <t>Linia nr 9 ; wariant 5 ; opis: SZKOLNY</t>
  </si>
  <si>
    <t>SZKOLNY</t>
  </si>
  <si>
    <t>KMC</t>
  </si>
  <si>
    <t>Ciechocinek</t>
  </si>
  <si>
    <t>Przejazd tech.</t>
  </si>
  <si>
    <t>Wycieczka</t>
  </si>
  <si>
    <t>Szkolny</t>
  </si>
  <si>
    <t>Arriva</t>
  </si>
  <si>
    <t>Toruń DA</t>
  </si>
  <si>
    <t>Alksandrów Kuj. DK</t>
  </si>
  <si>
    <t>bez zapowiedzi</t>
  </si>
  <si>
    <t>Linia nr 1 ; wariant 2 (C); opis: 1c przez Nieszawską Cm.</t>
  </si>
  <si>
    <t>Linia nr 1 ; wariant 3 (S) ; opis: 1s przez SP3</t>
  </si>
  <si>
    <t>Linia nr 2 ; wariant 1 ; opis: 2 trasa podstawowa</t>
  </si>
  <si>
    <t>Linia nr 2 ; wariant 2 (VK); opis: 2 przez Wołuszewo, Kop.Sup.</t>
  </si>
  <si>
    <t>Linia nr 2 ; wariant 3 (V); opis: 2 przez Wołuszewo za dw.</t>
  </si>
  <si>
    <t>Linia nr 2 ; wariant 4 (W); opis: 2w przez Wołuszewo na końcu</t>
  </si>
  <si>
    <t>Linia nr 2 ; wariant 5 (KW); opis: 2w przez Kop.Sup, Wołuszewo</t>
  </si>
  <si>
    <t>Linia nr 2 ; wariant 6 (P); opis: 2 Wyjazd z Oczyszczalni</t>
  </si>
  <si>
    <t>Linia nr 2 ; wariant 7 (O); opis: 2o Zjazd do Oczyszczalni</t>
  </si>
  <si>
    <t>TECH.</t>
  </si>
  <si>
    <t>Linia/wariant</t>
  </si>
  <si>
    <t>18.819603510647156 52.87136289538549</t>
  </si>
  <si>
    <t>18.81839956799169 52.88330320869424</t>
  </si>
  <si>
    <t>18.791442206404668 52.880331938135676</t>
  </si>
  <si>
    <t>18.784543494022202 52.871183222758255</t>
  </si>
  <si>
    <t>18a</t>
  </si>
  <si>
    <t>18b</t>
  </si>
  <si>
    <t>Nowa lokalizacja, Wojska Polskiego przed skrzyżowaniem. Kierunek Lipnowska</t>
  </si>
  <si>
    <t>Nowa lokalizacja, Wojska Polskiego przed skrzyżowaniem. Kierunek Cmentarz/Nieszawska</t>
  </si>
  <si>
    <t>18.780721136044352 52.87269558524546</t>
  </si>
  <si>
    <t xml:space="preserve"> 6:08</t>
  </si>
  <si>
    <t xml:space="preserve"> 7:02</t>
  </si>
  <si>
    <t xml:space="preserve"> 7:30</t>
  </si>
  <si>
    <t xml:space="preserve"> 8:25</t>
  </si>
  <si>
    <t xml:space="preserve"> 9:55</t>
  </si>
  <si>
    <t xml:space="preserve"> 6:09</t>
  </si>
  <si>
    <t xml:space="preserve"> 7:03</t>
  </si>
  <si>
    <t xml:space="preserve"> 7:31</t>
  </si>
  <si>
    <t xml:space="preserve"> 8:26</t>
  </si>
  <si>
    <t xml:space="preserve"> 9:56</t>
  </si>
  <si>
    <t xml:space="preserve"> 6:11</t>
  </si>
  <si>
    <t xml:space="preserve"> 7:05</t>
  </si>
  <si>
    <t xml:space="preserve"> 7:33</t>
  </si>
  <si>
    <t xml:space="preserve"> 8:28</t>
  </si>
  <si>
    <t xml:space="preserve"> 9:58</t>
  </si>
  <si>
    <t xml:space="preserve"> 6:12</t>
  </si>
  <si>
    <t xml:space="preserve"> 7:06</t>
  </si>
  <si>
    <t xml:space="preserve"> 7:34</t>
  </si>
  <si>
    <t xml:space="preserve"> 8:29</t>
  </si>
  <si>
    <t xml:space="preserve"> 9:59</t>
  </si>
  <si>
    <t xml:space="preserve"> 6:14</t>
  </si>
  <si>
    <t xml:space="preserve"> 7:08</t>
  </si>
  <si>
    <t xml:space="preserve"> 7:36</t>
  </si>
  <si>
    <t xml:space="preserve"> 8:31</t>
  </si>
  <si>
    <t xml:space="preserve"> 6:15</t>
  </si>
  <si>
    <t xml:space="preserve"> 7:09</t>
  </si>
  <si>
    <t xml:space="preserve"> 7:37</t>
  </si>
  <si>
    <t xml:space="preserve"> 8:32</t>
  </si>
  <si>
    <t xml:space="preserve"> </t>
  </si>
  <si>
    <t xml:space="preserve"> 7:10</t>
  </si>
  <si>
    <t xml:space="preserve"> 7:11</t>
  </si>
  <si>
    <t xml:space="preserve"> 6:16</t>
  </si>
  <si>
    <t xml:space="preserve"> 7:39</t>
  </si>
  <si>
    <t xml:space="preserve"> 8:34</t>
  </si>
  <si>
    <t xml:space="preserve"> 6:18</t>
  </si>
  <si>
    <t xml:space="preserve"> 7:41</t>
  </si>
  <si>
    <t xml:space="preserve"> 8:36</t>
  </si>
  <si>
    <t xml:space="preserve"> 6:20</t>
  </si>
  <si>
    <t xml:space="preserve"> 6:21</t>
  </si>
  <si>
    <t xml:space="preserve"> 6:22</t>
  </si>
  <si>
    <t xml:space="preserve"> 7:42</t>
  </si>
  <si>
    <t xml:space="preserve"> 8:37</t>
  </si>
  <si>
    <t xml:space="preserve"> 6:23</t>
  </si>
  <si>
    <t xml:space="preserve"> 7:12</t>
  </si>
  <si>
    <t xml:space="preserve"> 7:43</t>
  </si>
  <si>
    <t xml:space="preserve"> 8:38</t>
  </si>
  <si>
    <t xml:space="preserve"> 6:24</t>
  </si>
  <si>
    <t xml:space="preserve"> 7:13</t>
  </si>
  <si>
    <t xml:space="preserve"> 7:44</t>
  </si>
  <si>
    <t xml:space="preserve"> 8:39</t>
  </si>
  <si>
    <t xml:space="preserve"> 6:26</t>
  </si>
  <si>
    <t xml:space="preserve"> 7:15</t>
  </si>
  <si>
    <t xml:space="preserve"> 7:46</t>
  </si>
  <si>
    <t xml:space="preserve"> 8:41</t>
  </si>
  <si>
    <t xml:space="preserve"> 6:28</t>
  </si>
  <si>
    <t xml:space="preserve"> 7:17</t>
  </si>
  <si>
    <t xml:space="preserve"> 7:48</t>
  </si>
  <si>
    <t xml:space="preserve"> 8:43</t>
  </si>
  <si>
    <t xml:space="preserve"> 6:29</t>
  </si>
  <si>
    <t xml:space="preserve"> 7:18</t>
  </si>
  <si>
    <t xml:space="preserve"> 7:49</t>
  </si>
  <si>
    <t xml:space="preserve"> 8:44</t>
  </si>
  <si>
    <t xml:space="preserve"> 6:30</t>
  </si>
  <si>
    <t xml:space="preserve"> 7:19</t>
  </si>
  <si>
    <t xml:space="preserve"> 7:50</t>
  </si>
  <si>
    <t xml:space="preserve"> 8:45</t>
  </si>
  <si>
    <t xml:space="preserve"> 6:32</t>
  </si>
  <si>
    <t xml:space="preserve"> 7:21</t>
  </si>
  <si>
    <t xml:space="preserve"> 7:52</t>
  </si>
  <si>
    <t xml:space="preserve"> 8:47</t>
  </si>
  <si>
    <t xml:space="preserve"> 6:33</t>
  </si>
  <si>
    <t xml:space="preserve"> 7:22</t>
  </si>
  <si>
    <t xml:space="preserve"> 7:53</t>
  </si>
  <si>
    <t xml:space="preserve"> 8:48</t>
  </si>
  <si>
    <t xml:space="preserve"> 6:34</t>
  </si>
  <si>
    <t xml:space="preserve"> 7:23</t>
  </si>
  <si>
    <t xml:space="preserve"> 7:54</t>
  </si>
  <si>
    <t xml:space="preserve"> 8:49</t>
  </si>
  <si>
    <t xml:space="preserve"> 6:35</t>
  </si>
  <si>
    <t xml:space="preserve"> 7:24</t>
  </si>
  <si>
    <t xml:space="preserve"> 7:55</t>
  </si>
  <si>
    <t xml:space="preserve"> 8:50</t>
  </si>
  <si>
    <t xml:space="preserve"> 6:36</t>
  </si>
  <si>
    <t xml:space="preserve"> 7:25</t>
  </si>
  <si>
    <t xml:space="preserve"> 7:56</t>
  </si>
  <si>
    <t xml:space="preserve"> 8:51</t>
  </si>
  <si>
    <t xml:space="preserve"> 6:39</t>
  </si>
  <si>
    <t xml:space="preserve"> 7:28</t>
  </si>
  <si>
    <t xml:space="preserve"> 7:59</t>
  </si>
  <si>
    <t xml:space="preserve"> 8:54</t>
  </si>
  <si>
    <t xml:space="preserve"> 7:35</t>
  </si>
  <si>
    <t xml:space="preserve"> 9:05</t>
  </si>
  <si>
    <t xml:space="preserve"> 9:06</t>
  </si>
  <si>
    <t xml:space="preserve"> 7:38</t>
  </si>
  <si>
    <t xml:space="preserve"> 9:08</t>
  </si>
  <si>
    <t xml:space="preserve"> 9:09</t>
  </si>
  <si>
    <t xml:space="preserve"> 9:12</t>
  </si>
  <si>
    <t xml:space="preserve"> 9:13</t>
  </si>
  <si>
    <t xml:space="preserve"> 9:15</t>
  </si>
  <si>
    <t xml:space="preserve"> 9:17</t>
  </si>
  <si>
    <t xml:space="preserve"> 9:19</t>
  </si>
  <si>
    <t xml:space="preserve"> 9:20</t>
  </si>
  <si>
    <t xml:space="preserve"> 9:21</t>
  </si>
  <si>
    <t xml:space="preserve"> 7:45</t>
  </si>
  <si>
    <t xml:space="preserve"> 9:22</t>
  </si>
  <si>
    <t xml:space="preserve"> 9:24</t>
  </si>
  <si>
    <t xml:space="preserve"> 9:26</t>
  </si>
  <si>
    <t xml:space="preserve"> 9:29</t>
  </si>
  <si>
    <t xml:space="preserve"> 7:51</t>
  </si>
  <si>
    <t xml:space="preserve"> 9:30</t>
  </si>
  <si>
    <t xml:space="preserve"> 9:31</t>
  </si>
  <si>
    <t xml:space="preserve"> 9:33</t>
  </si>
  <si>
    <t xml:space="preserve"> 9:35</t>
  </si>
  <si>
    <t xml:space="preserve"> 9:36</t>
  </si>
  <si>
    <t xml:space="preserve"> 7:57</t>
  </si>
  <si>
    <t xml:space="preserve"> 9:38</t>
  </si>
  <si>
    <t xml:space="preserve"> 7:58</t>
  </si>
  <si>
    <t xml:space="preserve"> 9:39</t>
  </si>
  <si>
    <t xml:space="preserve"> 8:01</t>
  </si>
  <si>
    <t xml:space="preserve"> 9:42</t>
  </si>
  <si>
    <r>
      <t>110</t>
    </r>
    <r>
      <rPr>
        <b/>
        <sz val="11"/>
        <color theme="1"/>
        <rFont val="Calibri"/>
        <family val="2"/>
        <charset val="238"/>
        <scheme val="minor"/>
      </rPr>
      <t>s</t>
    </r>
  </si>
  <si>
    <t xml:space="preserve"> 9:00</t>
  </si>
  <si>
    <t xml:space="preserve"> 6:37</t>
  </si>
  <si>
    <t xml:space="preserve"> 9:01</t>
  </si>
  <si>
    <t xml:space="preserve"> 9:03</t>
  </si>
  <si>
    <t xml:space="preserve"> 6:40</t>
  </si>
  <si>
    <t xml:space="preserve"> 9:04</t>
  </si>
  <si>
    <t xml:space="preserve"> 6:42</t>
  </si>
  <si>
    <t xml:space="preserve"> 6:43</t>
  </si>
  <si>
    <t xml:space="preserve"> 9:07</t>
  </si>
  <si>
    <t xml:space="preserve"> 6:44</t>
  </si>
  <si>
    <t xml:space="preserve"> 6:46</t>
  </si>
  <si>
    <t xml:space="preserve"> 9:10</t>
  </si>
  <si>
    <t xml:space="preserve"> 6:48</t>
  </si>
  <si>
    <t xml:space="preserve"> 6:49</t>
  </si>
  <si>
    <t xml:space="preserve"> 6:50</t>
  </si>
  <si>
    <t xml:space="preserve"> 9:14</t>
  </si>
  <si>
    <t xml:space="preserve"> 6:51</t>
  </si>
  <si>
    <t xml:space="preserve"> 6:52</t>
  </si>
  <si>
    <t xml:space="preserve"> 9:16</t>
  </si>
  <si>
    <t xml:space="preserve"> 6:54</t>
  </si>
  <si>
    <t xml:space="preserve"> 6:56</t>
  </si>
  <si>
    <t xml:space="preserve"> 6:57</t>
  </si>
  <si>
    <t xml:space="preserve"> 6:58</t>
  </si>
  <si>
    <t xml:space="preserve"> 9:23</t>
  </si>
  <si>
    <t xml:space="preserve"> 7:00</t>
  </si>
  <si>
    <t xml:space="preserve"> 9:25</t>
  </si>
  <si>
    <t xml:space="preserve"> 7:01</t>
  </si>
  <si>
    <t xml:space="preserve"> 9:27</t>
  </si>
  <si>
    <t xml:space="preserve"> 9:28</t>
  </si>
  <si>
    <t xml:space="preserve"> 7:04</t>
  </si>
  <si>
    <t xml:space="preserve"> 7:07</t>
  </si>
  <si>
    <t xml:space="preserve"> 9:34</t>
  </si>
  <si>
    <t>Prędkość eksploatacyjna: RB 16,8km/h ; RW 18,1km/h ; SB 11,3km ; SW 11,5km/h</t>
  </si>
  <si>
    <t>Prędkość komunikacyjna: RB 22,9km/h ; RW 23,6km/h ; SB 26,0km ; SW 26,5km/h</t>
  </si>
  <si>
    <t xml:space="preserve"> 8:13</t>
  </si>
  <si>
    <t xml:space="preserve"> 8:52</t>
  </si>
  <si>
    <t xml:space="preserve"> 6:31</t>
  </si>
  <si>
    <t xml:space="preserve"> 7:14</t>
  </si>
  <si>
    <t xml:space="preserve"> 8:14</t>
  </si>
  <si>
    <t xml:space="preserve"> 8:53</t>
  </si>
  <si>
    <t xml:space="preserve"> 8:56</t>
  </si>
  <si>
    <t xml:space="preserve"> 6:01</t>
  </si>
  <si>
    <t xml:space="preserve"> 8:57</t>
  </si>
  <si>
    <t xml:space="preserve"> 6:02</t>
  </si>
  <si>
    <t xml:space="preserve"> 6:04</t>
  </si>
  <si>
    <t xml:space="preserve"> 8:15</t>
  </si>
  <si>
    <t xml:space="preserve"> 7:16</t>
  </si>
  <si>
    <t xml:space="preserve"> 8:16</t>
  </si>
  <si>
    <t xml:space="preserve"> 9:11</t>
  </si>
  <si>
    <t xml:space="preserve"> 8:17</t>
  </si>
  <si>
    <t xml:space="preserve"> 7:20</t>
  </si>
  <si>
    <t xml:space="preserve"> 8:20</t>
  </si>
  <si>
    <t xml:space="preserve"> 6:38</t>
  </si>
  <si>
    <t xml:space="preserve"> 8:21</t>
  </si>
  <si>
    <t xml:space="preserve"> 8:23</t>
  </si>
  <si>
    <t xml:space="preserve"> 9:18</t>
  </si>
  <si>
    <t xml:space="preserve"> 6:45</t>
  </si>
  <si>
    <t xml:space="preserve"> 7:26</t>
  </si>
  <si>
    <t xml:space="preserve"> 7:27</t>
  </si>
  <si>
    <t xml:space="preserve"> 8:27</t>
  </si>
  <si>
    <t xml:space="preserve"> 6:47</t>
  </si>
  <si>
    <t xml:space="preserve"> 7:29</t>
  </si>
  <si>
    <t xml:space="preserve"> 8:30</t>
  </si>
  <si>
    <t xml:space="preserve"> 7:32</t>
  </si>
  <si>
    <t xml:space="preserve"> 8:33</t>
  </si>
  <si>
    <t xml:space="preserve"> 6:53</t>
  </si>
  <si>
    <t xml:space="preserve"> 6:55</t>
  </si>
  <si>
    <t xml:space="preserve"> 7:40</t>
  </si>
  <si>
    <t xml:space="preserve"> 8:40</t>
  </si>
  <si>
    <t xml:space="preserve"> 9:37</t>
  </si>
  <si>
    <t xml:space="preserve"> 6:59</t>
  </si>
  <si>
    <t xml:space="preserve"> 9:40</t>
  </si>
  <si>
    <t xml:space="preserve"> 8:46</t>
  </si>
  <si>
    <t xml:space="preserve"> 9:43</t>
  </si>
  <si>
    <t xml:space="preserve"> 7:47</t>
  </si>
  <si>
    <t xml:space="preserve"> 9:44</t>
  </si>
  <si>
    <t xml:space="preserve"> 6:05</t>
  </si>
  <si>
    <t xml:space="preserve"> 6:27</t>
  </si>
  <si>
    <t xml:space="preserve"> 6:06</t>
  </si>
  <si>
    <t xml:space="preserve"> 9:47</t>
  </si>
  <si>
    <t xml:space="preserve"> 8:18</t>
  </si>
  <si>
    <t xml:space="preserve"> 6:41</t>
  </si>
  <si>
    <t xml:space="preserve"> 8:19</t>
  </si>
  <si>
    <t xml:space="preserve"> 8:22</t>
  </si>
  <si>
    <t xml:space="preserve"> 8:35</t>
  </si>
  <si>
    <t>Prędkość eksploatacyjna: RB 20,8km/h ; RW 20,4km/h</t>
  </si>
  <si>
    <t xml:space="preserve">Prędkość komunikacyjna: RB 24,5km/h ; RW 24,1km/h </t>
  </si>
  <si>
    <r>
      <t>Operator:</t>
    </r>
    <r>
      <rPr>
        <b/>
        <sz val="12"/>
        <color theme="1"/>
        <rFont val="Calibri"/>
        <family val="2"/>
        <charset val="238"/>
        <scheme val="minor"/>
      </rPr>
      <t xml:space="preserve"> Relobus Transport Polska Sp. z o.o. Oddział w Toruniu, ul. Dąbrowskiego 8-24, 87-100 Toruń</t>
    </r>
  </si>
  <si>
    <t>Ciechocinek Dworzec - Warzelniana - Słońsk Górny - Słońska/(Lipnowska) - (Nieszawska Cmentarz) - (Norwida Ogródki Działkowe) - Piłsudskego - Kopernika - Bema Supermarket - Os. Związkowców - Polna - Fontanna Grzybek - Ciechocinek Dworzec</t>
  </si>
  <si>
    <t>Słońska/Wojska Polskiego</t>
  </si>
  <si>
    <t>Norwida Ogródki Działkowe</t>
  </si>
  <si>
    <t>Norwida/Mickiewicza</t>
  </si>
  <si>
    <r>
      <t>104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</si>
  <si>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105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</si>
  <si>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</si>
  <si>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</si>
  <si>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111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</si>
  <si>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113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</si>
  <si>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114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</si>
  <si>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</si>
  <si>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</si>
  <si>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107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</si>
  <si>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109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</si>
  <si>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110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</si>
  <si>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OZANACZENIA:</t>
    </r>
    <r>
      <rPr>
        <b/>
        <sz val="12"/>
        <color theme="1"/>
        <rFont val="Calibri"/>
        <family val="2"/>
        <charset val="238"/>
        <scheme val="minor"/>
      </rPr>
      <t xml:space="preserve"> c</t>
    </r>
    <r>
      <rPr>
        <sz val="12"/>
        <color theme="1"/>
        <rFont val="Calibri"/>
        <family val="2"/>
        <charset val="238"/>
        <scheme val="minor"/>
      </rPr>
      <t xml:space="preserve"> - kurs jako linia 1c przez Przystań nad Wisłą, Szkołę Podstawową nr 3, Nieszawska Cmentarz  ;   </t>
    </r>
    <r>
      <rPr>
        <b/>
        <sz val="12"/>
        <color theme="1"/>
        <rFont val="Calibri"/>
        <family val="2"/>
        <charset val="238"/>
        <scheme val="minor"/>
      </rPr>
      <t>d</t>
    </r>
    <r>
      <rPr>
        <sz val="12"/>
        <color theme="1"/>
        <rFont val="Calibri"/>
        <family val="2"/>
        <charset val="238"/>
        <scheme val="minor"/>
      </rPr>
      <t xml:space="preserve"> - kurs przez Norwida Ogródki Działkowe  ;  </t>
    </r>
    <r>
      <rPr>
        <b/>
        <sz val="12"/>
        <color theme="1"/>
        <rFont val="Calibri"/>
        <family val="2"/>
        <charset val="238"/>
        <scheme val="minor"/>
      </rPr>
      <t>s</t>
    </r>
    <r>
      <rPr>
        <sz val="12"/>
        <color theme="1"/>
        <rFont val="Calibri"/>
        <family val="2"/>
        <charset val="238"/>
        <scheme val="minor"/>
      </rPr>
      <t xml:space="preserve"> - Kurs jako linia 1s przez Przystań nad Wisłą, Szkołę Podstawową nr 3.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</si>
  <si>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</si>
  <si>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</si>
  <si>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</si>
  <si>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108</t>
    </r>
    <r>
      <rPr>
        <b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</si>
  <si>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c,d</t>
    </r>
  </si>
  <si>
    <r>
      <t>104</t>
    </r>
    <r>
      <rPr>
        <b/>
        <sz val="11"/>
        <color theme="1"/>
        <rFont val="Calibri"/>
        <family val="2"/>
        <charset val="238"/>
        <scheme val="minor"/>
      </rPr>
      <t>c,d</t>
    </r>
  </si>
  <si>
    <r>
      <t>106</t>
    </r>
    <r>
      <rPr>
        <b/>
        <sz val="11"/>
        <color theme="1"/>
        <rFont val="Calibri"/>
        <family val="2"/>
        <charset val="238"/>
        <scheme val="minor"/>
      </rPr>
      <t>c,d</t>
    </r>
  </si>
  <si>
    <t>Prędkość eksploatacyjna: RB 16,9km/h ; RW 18,1km/h ; SB 11,5km ; SW 11,7km/h</t>
  </si>
  <si>
    <t>Prędkość komunikacyjna: RB 23,4km/h ; RW 24,1km/h ; SB 26,3km ; SW 26,9km/h</t>
  </si>
  <si>
    <t>Kursuje w soboty od października do maja</t>
  </si>
  <si>
    <t>Kursuje w soboty czerwiec-wrzesień</t>
  </si>
  <si>
    <t>Kursuje w niedziele i święta czerwiec-wrzesień</t>
  </si>
  <si>
    <t>18.80705 52.87619</t>
  </si>
  <si>
    <t>Nowy przystanek, do uzupełnienia</t>
  </si>
  <si>
    <t>Norwida ROD</t>
  </si>
  <si>
    <t>Norwida</t>
  </si>
  <si>
    <t>18.80607 52.88009</t>
  </si>
  <si>
    <t>18.80252 52.88122</t>
  </si>
  <si>
    <t>D</t>
  </si>
  <si>
    <t>S,D</t>
  </si>
  <si>
    <t>C,D</t>
  </si>
  <si>
    <t>1 przez Norwida ROD</t>
  </si>
  <si>
    <t>Linia nr 1 kierunek Ciechocinek Dworzec przez Szkołę Podstawową nr 3, Norwida Ogródki Działkwoe</t>
  </si>
  <si>
    <t>Linia nr 1 kierunek Ciechocinek Dworzec przez Nieszawską Cmentarz, Norwida Ogródki Działkowe</t>
  </si>
  <si>
    <t>Linia nr 1 kierunek Ciechocinek Dworzec przez Norwida Ogródki Działkowe</t>
  </si>
  <si>
    <t>Zapowiedź głosowa: Linia nr 1, kierunek Ciechocinek Dworzec przez Norwida Ogródki Działkowe</t>
  </si>
  <si>
    <t>P/ SŁOŃSK GÓRNY, NORWIDA ROD, BEMA, POLNA</t>
  </si>
  <si>
    <t>P/ NIESZAWSKA CM, NORWIDA ROD,BEMA, POLNA</t>
  </si>
  <si>
    <t>Zapowiedź głosowa: Linia nr 1, kierunek Ciechocinek Dworzec przez Nieszawska Cmentarz, Norwida Ogródki Działkowe</t>
  </si>
  <si>
    <t>1s przez SP3, Norwida ROD</t>
  </si>
  <si>
    <t>1c przez Nieszawską,Norwida ROD</t>
  </si>
  <si>
    <t>Linia nr 1 ; wariant 5 (C,D); opis: 1c przez Nieszawską,Norwida ROD</t>
  </si>
  <si>
    <t>Linia nr 1 ; wariant 6 (S,D) ; opis: 1s przez SP3, Norwida ROD</t>
  </si>
  <si>
    <t>Zapowiedź głosowa: Linia nr 1, kierunek Ciechocinek Dworzec przez Szkoła Podstawowa nr 3, Norwida Ogródki Działkowe</t>
  </si>
  <si>
    <t>P/ SŁOŃSK GÓRNY, SP3, NORWIDA ROD,BEMA</t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</si>
  <si>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02.01.2024-31.03.2024r.</t>
    </r>
  </si>
  <si>
    <r>
      <t>Operator: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</si>
  <si>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01.07.2024 - 30.06.2025</t>
    </r>
  </si>
  <si>
    <r>
      <t>102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>d</t>
    </r>
  </si>
  <si>
    <t>01.07.2024
31.12.2024</t>
  </si>
  <si>
    <t>01.07.2024
30.06.2025</t>
  </si>
  <si>
    <t>Robocze wolne od nauki szkolnej</t>
  </si>
  <si>
    <t>Soboty czerwiec-wrzesień</t>
  </si>
  <si>
    <t>Rozkład jazdy w dni robocze wolne od zajęć szkolnych</t>
  </si>
  <si>
    <t>Rozkład jazdy w soboty czerwiec-wrzesień</t>
  </si>
  <si>
    <r>
      <t xml:space="preserve">Data obowiązywania rozkładu jazdy: </t>
    </r>
    <r>
      <rPr>
        <b/>
        <sz val="12"/>
        <color theme="1"/>
        <rFont val="Calibri"/>
        <family val="2"/>
        <charset val="238"/>
        <scheme val="minor"/>
      </rPr>
      <t>01.07.2024 - 30.06.2025r.</t>
    </r>
  </si>
  <si>
    <t>Rozkład jazdy w soboty październik-maj</t>
  </si>
  <si>
    <t>Soboty</t>
  </si>
  <si>
    <t>Robocze wolne od zajęć szkolnych</t>
  </si>
  <si>
    <t>Kursje w dni robocze wolne od zajęć szkolnych (wakacje, ferie, przerwy)</t>
  </si>
  <si>
    <t>Wzkm</t>
  </si>
  <si>
    <t>Soboty letnie</t>
  </si>
  <si>
    <t>Odległość narastająco</t>
  </si>
  <si>
    <t>Linia nr 9 ; wariant 6 ; opis: OPERATOR</t>
  </si>
  <si>
    <t>X X X</t>
  </si>
  <si>
    <t xml:space="preserve"> 8:00</t>
  </si>
  <si>
    <t xml:space="preserve"> 8:03</t>
  </si>
  <si>
    <t>Linia nr 1 ; wariant 4 (D); opis: 1 przez Norwida ROD</t>
  </si>
  <si>
    <t>01.01.2025
31.08.2025</t>
  </si>
  <si>
    <t>Praca przewozowa - zakres podstawowy umowy 01.07.2024 - 28.02.2025</t>
  </si>
  <si>
    <t>Praca przewozowa - zakres opcjonalny 01.03.2025 - 31.08.2025</t>
  </si>
  <si>
    <t>Praca przewozowa - zakres maksymalny z opcją 01.07.2024 - 31.08.2025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</si>
</sst>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dd/mm/yyyy\ ddd"/>
    <numFmt numFmtId="166" formatCode="h:mm;@"/>
    <numFmt numFmtId="167" formatCode="_-* #,##0.00\ _z_ł_-;\-* #,##0.00\ _z_ł_-;_-* &quot;-&quot;??\ _z_ł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4"/>
      <color theme="0"/>
      <name val="Arial Black"/>
      <family val="2"/>
      <charset val="238"/>
    </font>
    <font>
      <sz val="12"/>
      <color theme="0"/>
      <name val="Arial Black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 Black"/>
      <family val="2"/>
      <charset val="238"/>
    </font>
    <font>
      <sz val="16"/>
      <color theme="0"/>
      <name val="Arial Black"/>
      <family val="2"/>
      <charset val="238"/>
    </font>
    <font>
      <sz val="18"/>
      <color theme="0"/>
      <name val="Arial Black"/>
      <family val="2"/>
      <charset val="238"/>
    </font>
    <font>
      <sz val="20"/>
      <color theme="0"/>
      <name val="Arial Black"/>
      <family val="2"/>
      <charset val="238"/>
    </font>
    <font>
      <b/>
      <sz val="10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64">
    <border>
      <left/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 diagonalUp="1" diagonalDown="1"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 diagonalUp="1" diagonalDown="1"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 style="dotted">
        <color theme="8" tint="-0.24994659260841701"/>
      </diagonal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64" fontId="0" fillId="0" borderId="28" xfId="0" applyNumberForma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164" fontId="0" fillId="0" borderId="30" xfId="0" applyNumberForma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6" fontId="0" fillId="0" borderId="2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166" fontId="0" fillId="0" borderId="37" xfId="0" applyNumberFormat="1" applyBorder="1" applyAlignment="1">
      <alignment horizontal="center" vertical="center"/>
    </xf>
    <xf numFmtId="166" fontId="0" fillId="0" borderId="39" xfId="0" applyNumberFormat="1" applyBorder="1" applyAlignment="1">
      <alignment horizontal="center" vertical="center"/>
    </xf>
    <xf numFmtId="166" fontId="0" fillId="0" borderId="38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43" fontId="0" fillId="3" borderId="30" xfId="1" applyFont="1" applyFill="1" applyBorder="1" applyAlignment="1">
      <alignment horizontal="center" vertical="center"/>
    </xf>
    <xf numFmtId="166" fontId="0" fillId="0" borderId="40" xfId="0" applyNumberForma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20" fontId="2" fillId="0" borderId="4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43" fontId="0" fillId="0" borderId="0" xfId="0" applyNumberFormat="1"/>
    <xf numFmtId="43" fontId="0" fillId="0" borderId="0" xfId="1" applyFont="1"/>
    <xf numFmtId="43" fontId="2" fillId="0" borderId="0" xfId="1" applyFont="1" applyAlignment="1">
      <alignment horizontal="center" vertical="center"/>
    </xf>
    <xf numFmtId="43" fontId="0" fillId="0" borderId="0" xfId="1" applyFont="1" applyAlignment="1">
      <alignment horizontal="left"/>
    </xf>
    <xf numFmtId="43" fontId="5" fillId="0" borderId="0" xfId="1" applyFont="1" applyAlignment="1">
      <alignment horizontal="left"/>
    </xf>
    <xf numFmtId="43" fontId="1" fillId="0" borderId="0" xfId="1" applyFont="1" applyAlignment="1">
      <alignment horizontal="left"/>
    </xf>
    <xf numFmtId="43" fontId="0" fillId="0" borderId="0" xfId="1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30" xfId="0" applyBorder="1"/>
    <xf numFmtId="0" fontId="16" fillId="0" borderId="30" xfId="0" applyFont="1" applyBorder="1" applyAlignment="1">
      <alignment horizontal="center" vertical="center"/>
    </xf>
    <xf numFmtId="0" fontId="7" fillId="0" borderId="0" xfId="0" applyFont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 applyAlignment="1">
      <alignment horizontal="center" vertical="center"/>
    </xf>
    <xf numFmtId="0" fontId="0" fillId="0" borderId="53" xfId="0" applyBorder="1"/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/>
    <xf numFmtId="0" fontId="0" fillId="0" borderId="55" xfId="0" applyBorder="1"/>
    <xf numFmtId="0" fontId="7" fillId="0" borderId="51" xfId="0" applyFont="1" applyBorder="1"/>
    <xf numFmtId="0" fontId="7" fillId="0" borderId="53" xfId="0" applyFont="1" applyBorder="1"/>
    <xf numFmtId="0" fontId="7" fillId="0" borderId="55" xfId="0" applyFont="1" applyBorder="1"/>
    <xf numFmtId="0" fontId="2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0" fillId="2" borderId="56" xfId="0" applyFont="1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/>
    </xf>
    <xf numFmtId="43" fontId="0" fillId="5" borderId="57" xfId="1" applyFont="1" applyFill="1" applyBorder="1" applyAlignment="1">
      <alignment horizontal="center" vertical="center"/>
    </xf>
    <xf numFmtId="43" fontId="0" fillId="5" borderId="58" xfId="1" applyFont="1" applyFill="1" applyBorder="1" applyAlignment="1">
      <alignment horizontal="center" vertical="center"/>
    </xf>
    <xf numFmtId="43" fontId="0" fillId="3" borderId="59" xfId="1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43" fontId="2" fillId="5" borderId="60" xfId="1" applyFont="1" applyFill="1" applyBorder="1" applyAlignment="1">
      <alignment horizontal="center" vertical="center"/>
    </xf>
    <xf numFmtId="43" fontId="2" fillId="5" borderId="6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5" borderId="62" xfId="1" applyFont="1" applyFill="1" applyBorder="1" applyAlignment="1">
      <alignment horizontal="center" vertical="center"/>
    </xf>
    <xf numFmtId="43" fontId="0" fillId="3" borderId="31" xfId="1" applyFont="1" applyFill="1" applyBorder="1" applyAlignment="1">
      <alignment horizontal="center" vertical="center"/>
    </xf>
    <xf numFmtId="43" fontId="2" fillId="5" borderId="63" xfId="1" applyFont="1" applyFill="1" applyBorder="1" applyAlignment="1">
      <alignment horizontal="center" vertical="center"/>
    </xf>
    <xf numFmtId="43" fontId="0" fillId="0" borderId="0" xfId="1" applyFont="1" applyBorder="1"/>
    <xf numFmtId="0" fontId="0" fillId="0" borderId="30" xfId="0" applyBorder="1" applyAlignment="1">
      <alignment horizontal="left"/>
    </xf>
    <xf numFmtId="2" fontId="16" fillId="0" borderId="30" xfId="0" applyNumberFormat="1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43" fontId="0" fillId="0" borderId="30" xfId="1" applyFont="1" applyBorder="1"/>
    <xf numFmtId="0" fontId="0" fillId="0" borderId="3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44" xfId="0" applyNumberForma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0" borderId="30" xfId="0" applyBorder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16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5" formatCode="_-* #,##0.00_-;\-* #,##0.00_-;_-* &quot;-&quot;??_-;_-@_-"/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dd/mm/yyyy\ ddd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FFCCFF"/>
      <color rgb="FFFAE2DA"/>
      <color rgb="FFFDD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32</xdr:col>
      <xdr:colOff>619125</xdr:colOff>
      <xdr:row>31</xdr:row>
      <xdr:rowOff>19050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D69D8580-588C-4C53-8CAD-DAD0BBD9B38C}"/>
            </a:ext>
          </a:extLst>
        </xdr:cNvPr>
        <xdr:cNvCxnSpPr/>
      </xdr:nvCxnSpPr>
      <xdr:spPr>
        <a:xfrm>
          <a:off x="0" y="0"/>
          <a:ext cx="21993225" cy="569595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0</xdr:row>
      <xdr:rowOff>38100</xdr:rowOff>
    </xdr:from>
    <xdr:to>
      <xdr:col>33</xdr:col>
      <xdr:colOff>0</xdr:colOff>
      <xdr:row>30</xdr:row>
      <xdr:rowOff>205740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F1970191-5C9C-459F-9A52-49501A2295CC}"/>
            </a:ext>
          </a:extLst>
        </xdr:cNvPr>
        <xdr:cNvCxnSpPr/>
      </xdr:nvCxnSpPr>
      <xdr:spPr>
        <a:xfrm flipH="1">
          <a:off x="53340" y="38100"/>
          <a:ext cx="21949410" cy="559689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zegorz Janoska" id="{722BB835-AC16-4973-929E-80CBC8C142FF}" userId="S::grzegorz.janoska@arrivabus.pl::a108edac-5da1-4715-ae43-d7f92fc051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0EE4F-F1AB-40CD-BA7D-6F6712832A21}" name="Tabela1" displayName="Tabela1" ref="A1:C428" totalsRowShown="0" headerRowDxfId="15">
  <autoFilter ref="A1:C428" xr:uid="{03F0EE4F-F1AB-40CD-BA7D-6F6712832A21}"/>
  <tableColumns count="3">
    <tableColumn id="1" xr3:uid="{73A21219-77AF-4945-9FBB-B7C87075DAFE}" name="Data" dataDxfId="14"/>
    <tableColumn id="2" xr3:uid="{B7CBCB8B-A41D-40FE-BC8E-A032308BE2C0}" name="Typ dnia" dataDxfId="13"/>
    <tableColumn id="3" xr3:uid="{276B1931-48A7-4FEF-9DD8-A9652A97EFD9}" name="Praca przewozowa" dataDxfId="12" dataCellStyle="Dziesiętny">
      <calculatedColumnFormula>VLOOKUP(Tabela1[[#This Row],[Typ dnia]],$E$2:$F$7,2,FALSE)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DE8EBE-A6F3-43F9-A37E-A799CCD5F5F3}" name="Tabela3" displayName="Tabela3" ref="A1:H65" totalsRowShown="0" headerRowDxfId="11">
  <autoFilter ref="A1:H65" xr:uid="{E0DE8EBE-A6F3-43F9-A37E-A799CCD5F5F3}"/>
  <tableColumns count="8">
    <tableColumn id="9" xr3:uid="{01C44799-9AAA-4AB4-A96C-D6D6FDBD6FA0}" name="Lp." dataDxfId="10"/>
    <tableColumn id="1" xr3:uid="{34A816B8-FD43-4008-8BC8-8EDA9D253DDD}" name="Nr przystanku" dataDxfId="9"/>
    <tableColumn id="2" xr3:uid="{27B056ED-5293-4DF1-9602-2B4FA51B0428}" name="Nazwa przystanku"/>
    <tableColumn id="3" xr3:uid="{7687B7F6-AC7A-4893-8AFF-FA08BBA3DFDA}" name="Ulica"/>
    <tableColumn id="7" xr3:uid="{1CE59F84-7136-44DE-93AE-620698743B00}" name="Współrzędne przystanku" dataDxfId="8"/>
    <tableColumn id="8" xr3:uid="{C7ABC7C9-B4F7-47AE-AC03-C46C07AA04AF}" name="Linia" dataDxfId="7"/>
    <tableColumn id="6" xr3:uid="{C75D3901-C983-4AA1-9671-1B50C949E659}" name="Informacje"/>
    <tableColumn id="5" xr3:uid="{EC689523-8E97-4D22-9CDD-FE6CFABEE535}" name="Czy objęty aktualną uchwałą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C7A800-F5AB-4DD2-A35A-40D023DA5AE4}" name="Tabela46" displayName="Tabela46" ref="P1:V25" totalsRowShown="0" headerRowDxfId="5">
  <autoFilter ref="P1:V25" xr:uid="{57D110AD-B89F-4022-A090-6906760CC86A}"/>
  <tableColumns count="7">
    <tableColumn id="1" xr3:uid="{DD09D7ED-1AC0-4581-87E7-3B64DC3ED573}" name="Lp." dataDxfId="4"/>
    <tableColumn id="2" xr3:uid="{B153A265-C645-421A-BAC6-027CE111FF15}" name="Linia" dataDxfId="3"/>
    <tableColumn id="3" xr3:uid="{E86857B9-6578-47AB-BFDB-4C5455A184E9}" name="Wariant" dataDxfId="2"/>
    <tableColumn id="7" xr3:uid="{0F312CC8-82DD-4DDD-AC35-F4C5654CEE42}" name="Linia/wariant" dataDxfId="1">
      <calculatedColumnFormula>_xlfn.CONCAT(Tabela46[[#This Row],[Linia]],"/",Tabela46[[#This Row],[Wariant]])</calculatedColumnFormula>
    </tableColumn>
    <tableColumn id="4" xr3:uid="{7275D6E2-AE42-4EBB-8F6B-84B358FA873E}" name="Oznaczenie w RJ" dataDxfId="0"/>
    <tableColumn id="5" xr3:uid="{3C6A5E84-6E68-4B53-B910-C008053272A9}" name="Opis wariantu"/>
    <tableColumn id="6" xr3:uid="{B98A4C12-EF9A-4E49-B8C2-CA2151C9D93B}" name="Zapowiedź zewnętrzn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7" dT="2023-06-25T17:53:14.07" personId="{722BB835-AC16-4973-929E-80CBC8C142FF}" id="{001BCBB4-B152-4036-AFB7-0F0A7AD2D047}">
    <text>Przejazd KPT 9:42, Arriva 9:52</text>
  </threadedComment>
  <threadedComment ref="N7" dT="2023-06-25T17:59:24.33" personId="{722BB835-AC16-4973-929E-80CBC8C142FF}" id="{F78A9022-5A60-4B60-B3B1-CE61E3978023}">
    <text>11:43 KPTS, 11:52 Arriva</text>
  </threadedComment>
  <threadedComment ref="R7" dT="2023-06-25T09:10:12.97" personId="{722BB835-AC16-4973-929E-80CBC8C142FF}" id="{759ABEBD-E07B-4136-A50B-C302E546495A}">
    <text>Przyjazd KPTS 14:52, odbiór pracowników kończących o 15</text>
  </threadedComment>
  <threadedComment ref="I9" dT="2023-06-25T08:40:20.62" personId="{722BB835-AC16-4973-929E-80CBC8C142FF}" id="{0B52439E-A4A6-445E-8045-1E05524C9E29}">
    <text>Przyjazd KPTS 6:03</text>
  </threadedComment>
  <threadedComment ref="J9" dT="2023-06-25T08:40:53.67" personId="{722BB835-AC16-4973-929E-80CBC8C142FF}" id="{7AF000D5-9FF2-40A0-8C5F-BC6B38752EEB}">
    <text>Przyjazd Arriva 6:32, KTPS 6:38</text>
  </threadedComment>
  <threadedComment ref="K9" dT="2023-06-25T08:44:02.41" personId="{722BB835-AC16-4973-929E-80CBC8C142FF}" id="{B09C48A6-901D-44B3-8ACC-648CB15E70FF}">
    <text>Przyjazd KPTS 7:32</text>
  </threadedComment>
  <threadedComment ref="L9" dT="2023-06-25T08:46:37.72" personId="{722BB835-AC16-4973-929E-80CBC8C142FF}" id="{B7EBBEB6-234F-48A1-A12C-62BD67B79227}">
    <text>Przyjazd KPTS 8:37, Arriva 8:12</text>
  </threadedComment>
  <threadedComment ref="O14" dT="2023-06-25T09:02:10.45" personId="{722BB835-AC16-4973-929E-80CBC8C142FF}" id="{7319C894-BBA6-4383-83CE-6E46454E9949}">
    <text>Dowóz pracowników na 14:00</text>
  </threadedComment>
  <threadedComment ref="P14" dT="2023-06-25T09:01:05.32" personId="{722BB835-AC16-4973-929E-80CBC8C142FF}" id="{1DCE2976-DDD9-4037-A337-0BBA46CB81E7}">
    <text>Koniec pracy sanatoria 14:00</text>
  </threadedComment>
  <threadedComment ref="K20" dT="2023-06-25T08:44:14.01" personId="{722BB835-AC16-4973-929E-80CBC8C142FF}" id="{11917DBE-A16A-4B58-B4AD-27A5F267D39C}">
    <text>Szkoła lekcje 08:00</text>
  </threadedComment>
  <threadedComment ref="L20" dT="2023-06-25T08:46:48.52" personId="{722BB835-AC16-4973-929E-80CBC8C142FF}" id="{F2B69C59-EEC2-4D6E-A104-867B747E1C29}">
    <text>Szkoła 8:55</text>
  </threadedComment>
  <threadedComment ref="O20" dT="2023-06-25T08:57:22.31" personId="{722BB835-AC16-4973-929E-80CBC8C142FF}" id="{00D1E966-EC90-4B70-A10D-F1D1E65FF5B4}">
    <text>Szkoła 13:30</text>
  </threadedComment>
  <threadedComment ref="Q20" dT="2023-06-25T08:57:36.26" personId="{722BB835-AC16-4973-929E-80CBC8C142FF}" id="{1413BD3A-A45C-4D82-94A3-2D2F3A745F5F}">
    <text>Szkoła 14:30</text>
  </threadedComment>
  <threadedComment ref="O28" dT="2023-06-25T09:02:53.17" personId="{722BB835-AC16-4973-929E-80CBC8C142FF}" id="{4C64FC83-1EC6-4019-B1FB-E3573A5A5A37}">
    <text>Arriva 14:02, Aleksandrów 14:12</text>
  </threadedComment>
  <threadedComment ref="R28" dT="2023-06-25T09:09:45.75" personId="{722BB835-AC16-4973-929E-80CBC8C142FF}" id="{29C91E3E-3535-4E38-94BA-64DF92C7B5A4}">
    <text xml:space="preserve">KPTS 15:30, 15:32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A7" dT="2023-06-27T15:36:10.74" personId="{722BB835-AC16-4973-929E-80CBC8C142FF}" id="{DB3B66C5-EA85-485B-8A26-A2233088B3C5}">
    <text>8:55 KPTS</text>
  </threadedComment>
  <threadedComment ref="BD7" dT="2023-06-27T15:31:21.26" personId="{722BB835-AC16-4973-929E-80CBC8C142FF}" id="{5FBF6CD7-8B98-46CD-BCB5-366F83AF0A16}">
    <text>KPTS 13:42</text>
  </threadedComment>
  <threadedComment ref="BD30" dT="2023-06-27T15:38:47.24" personId="{722BB835-AC16-4973-929E-80CBC8C142FF}" id="{3466E4EC-90A9-43F5-B1B1-F10E6ED6EC91}">
    <text>14:30 KTPS</text>
  </threadedComment>
  <threadedComment ref="BG30" dT="2023-06-27T15:40:11.47" personId="{722BB835-AC16-4973-929E-80CBC8C142FF}" id="{A9650D02-220A-4A75-8332-CC39111DE9F7}">
    <text>18:01 KPTS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Y7" dT="2023-06-27T15:36:10.74" personId="{722BB835-AC16-4973-929E-80CBC8C142FF}" id="{19953222-8FC0-4471-8B3A-062B6237E97B}">
    <text>8:55 KPTS</text>
  </threadedComment>
  <threadedComment ref="BB7" dT="2023-06-27T15:31:21.26" personId="{722BB835-AC16-4973-929E-80CBC8C142FF}" id="{08AEF46C-A5E8-4FB6-983B-838D8FE71C10}">
    <text>KPTS 13:42</text>
  </threadedComment>
  <threadedComment ref="BB33" dT="2023-06-27T15:38:47.24" personId="{722BB835-AC16-4973-929E-80CBC8C142FF}" id="{88ED9C30-DB13-41C1-A32F-15D10D1AD42B}">
    <text>14:30 KTPS</text>
  </threadedComment>
  <threadedComment ref="BE33" dT="2023-06-27T15:40:11.47" personId="{722BB835-AC16-4973-929E-80CBC8C142FF}" id="{1F0EDA6C-2D7D-422F-A52A-4EA1B3B556F2}">
    <text>18:01 KPTS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803F-0314-4DBD-84C4-CB277C37E53A}">
  <dimension ref="A1:AG39"/>
  <sheetViews>
    <sheetView workbookViewId="0">
      <selection activeCell="C37" sqref="C37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8" width="10.6640625" style="1" customWidth="1"/>
    <col min="9" max="22" width="9.109375" style="1"/>
    <col min="23" max="23" width="1.33203125" style="1" customWidth="1"/>
    <col min="24" max="16384" width="9.109375" style="1"/>
  </cols>
  <sheetData>
    <row r="1" spans="1:33" ht="20.100000000000001" customHeight="1" x14ac:dyDescent="0.3">
      <c r="A1" s="65" t="s">
        <v>1</v>
      </c>
      <c r="B1" s="30">
        <v>1</v>
      </c>
      <c r="C1" s="3"/>
      <c r="D1" s="65" t="s">
        <v>2</v>
      </c>
      <c r="E1" s="66" t="s">
        <v>166</v>
      </c>
    </row>
    <row r="2" spans="1:33" ht="20.100000000000001" customHeight="1" x14ac:dyDescent="0.3">
      <c r="A2" s="65" t="s">
        <v>151</v>
      </c>
    </row>
    <row r="3" spans="1:33" ht="20.100000000000001" customHeight="1" thickBot="1" x14ac:dyDescent="0.35">
      <c r="A3" s="65" t="s">
        <v>7</v>
      </c>
    </row>
    <row r="4" spans="1:33" ht="20.100000000000001" customHeight="1" thickBot="1" x14ac:dyDescent="0.35">
      <c r="I4" s="160" t="s">
        <v>75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62"/>
      <c r="X4" s="160" t="s">
        <v>180</v>
      </c>
      <c r="Y4" s="161"/>
      <c r="Z4" s="161"/>
      <c r="AA4" s="161"/>
      <c r="AB4" s="161"/>
      <c r="AC4" s="161"/>
      <c r="AD4" s="161"/>
      <c r="AE4" s="161"/>
      <c r="AF4" s="161"/>
      <c r="AG4" s="162"/>
    </row>
    <row r="5" spans="1:33" x14ac:dyDescent="0.3">
      <c r="A5" s="167" t="s">
        <v>3</v>
      </c>
      <c r="B5" s="169" t="s">
        <v>4</v>
      </c>
      <c r="C5" s="171" t="s">
        <v>9</v>
      </c>
      <c r="D5" s="173" t="s">
        <v>8</v>
      </c>
      <c r="E5" s="173" t="s">
        <v>73</v>
      </c>
      <c r="F5" s="173" t="s">
        <v>141</v>
      </c>
      <c r="G5" s="163" t="s">
        <v>5</v>
      </c>
      <c r="H5" s="165" t="s">
        <v>139</v>
      </c>
      <c r="I5" s="6">
        <v>101</v>
      </c>
      <c r="J5" s="19">
        <v>102</v>
      </c>
      <c r="K5" s="19" t="s">
        <v>135</v>
      </c>
      <c r="L5" s="19" t="s">
        <v>136</v>
      </c>
      <c r="M5" s="19">
        <v>105</v>
      </c>
      <c r="N5" s="19">
        <v>106</v>
      </c>
      <c r="O5" s="19" t="s">
        <v>137</v>
      </c>
      <c r="P5" s="45">
        <v>108</v>
      </c>
      <c r="Q5" s="45" t="s">
        <v>138</v>
      </c>
      <c r="R5" s="45">
        <v>110</v>
      </c>
      <c r="S5" s="45">
        <v>111</v>
      </c>
      <c r="T5" s="48">
        <v>112</v>
      </c>
      <c r="U5" s="48">
        <v>113</v>
      </c>
      <c r="V5" s="46">
        <v>114</v>
      </c>
      <c r="X5" s="6">
        <v>101</v>
      </c>
      <c r="Y5" s="45">
        <v>102</v>
      </c>
      <c r="Z5" s="45">
        <v>103</v>
      </c>
      <c r="AA5" s="45" t="s">
        <v>136</v>
      </c>
      <c r="AB5" s="45">
        <v>105</v>
      </c>
      <c r="AC5" s="45" t="s">
        <v>144</v>
      </c>
      <c r="AD5" s="45">
        <v>107</v>
      </c>
      <c r="AE5" s="48" t="s">
        <v>145</v>
      </c>
      <c r="AF5" s="48">
        <v>109</v>
      </c>
      <c r="AG5" s="46">
        <v>110</v>
      </c>
    </row>
    <row r="6" spans="1:33" ht="15" thickBot="1" x14ac:dyDescent="0.35">
      <c r="A6" s="168"/>
      <c r="B6" s="170"/>
      <c r="C6" s="172"/>
      <c r="D6" s="174"/>
      <c r="E6" s="174"/>
      <c r="F6" s="174"/>
      <c r="G6" s="164"/>
      <c r="H6" s="166"/>
      <c r="I6" s="10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1">
        <v>1</v>
      </c>
      <c r="U6" s="11">
        <v>1</v>
      </c>
      <c r="V6" s="47">
        <v>1</v>
      </c>
      <c r="X6" s="10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1">
        <v>1</v>
      </c>
      <c r="AF6" s="11">
        <v>1</v>
      </c>
      <c r="AG6" s="47">
        <v>1</v>
      </c>
    </row>
    <row r="7" spans="1:33" x14ac:dyDescent="0.3">
      <c r="A7" s="6">
        <v>1</v>
      </c>
      <c r="B7" s="13" t="s">
        <v>6</v>
      </c>
      <c r="C7" s="6" t="s">
        <v>10</v>
      </c>
      <c r="D7" s="14"/>
      <c r="E7" s="14">
        <v>0</v>
      </c>
      <c r="F7" s="14">
        <v>0</v>
      </c>
      <c r="G7" s="17"/>
      <c r="H7" s="34"/>
      <c r="I7" s="37">
        <v>0.25347222222222221</v>
      </c>
      <c r="J7" s="31">
        <v>0.27638888888888885</v>
      </c>
      <c r="K7" s="31">
        <v>0.31458333333333333</v>
      </c>
      <c r="L7" s="31">
        <v>0.3576388888888889</v>
      </c>
      <c r="M7" s="31">
        <v>0.41319444444444442</v>
      </c>
      <c r="N7" s="31">
        <v>0.49652777777777773</v>
      </c>
      <c r="O7" s="31">
        <v>0.55902777777777779</v>
      </c>
      <c r="P7" s="31">
        <v>0.58333333333333337</v>
      </c>
      <c r="Q7" s="31">
        <v>0.60069444444444442</v>
      </c>
      <c r="R7" s="31">
        <v>0.625</v>
      </c>
      <c r="S7" s="31">
        <v>0.65972222222222221</v>
      </c>
      <c r="T7" s="49">
        <v>0.69791666666666663</v>
      </c>
      <c r="U7" s="49">
        <v>0.74305555555555547</v>
      </c>
      <c r="V7" s="41">
        <v>0.79861111111111116</v>
      </c>
      <c r="X7" s="37">
        <v>0.25347222222222221</v>
      </c>
      <c r="Y7" s="31">
        <v>0.31597222222222221</v>
      </c>
      <c r="Z7" s="31">
        <v>0.37847222222222227</v>
      </c>
      <c r="AA7" s="31">
        <v>0.4201388888888889</v>
      </c>
      <c r="AB7" s="31">
        <v>0.50347222222222221</v>
      </c>
      <c r="AC7" s="31">
        <v>0.58333333333333337</v>
      </c>
      <c r="AD7" s="31">
        <v>0.63194444444444442</v>
      </c>
      <c r="AE7" s="49">
        <v>0.69097222222222221</v>
      </c>
      <c r="AF7" s="49">
        <v>0.74305555555555547</v>
      </c>
      <c r="AG7" s="41">
        <v>0.79861111111111116</v>
      </c>
    </row>
    <row r="8" spans="1:33" hidden="1" x14ac:dyDescent="0.3">
      <c r="A8" s="57">
        <v>2</v>
      </c>
      <c r="B8" s="58" t="s">
        <v>59</v>
      </c>
      <c r="C8" s="4" t="s">
        <v>64</v>
      </c>
      <c r="D8" s="5">
        <v>0.68</v>
      </c>
      <c r="E8" s="5">
        <f>D8</f>
        <v>0.68</v>
      </c>
      <c r="F8" s="5">
        <f>D8</f>
        <v>0.68</v>
      </c>
      <c r="G8" s="16">
        <v>1.3888888888888889E-3</v>
      </c>
      <c r="H8" s="35">
        <v>1.3888888888888889E-3</v>
      </c>
      <c r="I8" s="59">
        <f>I7+G8</f>
        <v>0.25486111111111109</v>
      </c>
      <c r="J8" s="60">
        <f>J7+G8</f>
        <v>0.27777777777777773</v>
      </c>
      <c r="K8" s="60">
        <f>K7+H8</f>
        <v>0.31597222222222221</v>
      </c>
      <c r="L8" s="60">
        <f>L7+H8</f>
        <v>0.35902777777777778</v>
      </c>
      <c r="M8" s="60">
        <f>M7+G8</f>
        <v>0.4145833333333333</v>
      </c>
      <c r="N8" s="60">
        <f>N7+G8</f>
        <v>0.49791666666666662</v>
      </c>
      <c r="O8" s="60">
        <f>O7+H8</f>
        <v>0.56041666666666667</v>
      </c>
      <c r="P8" s="60">
        <f t="shared" ref="P8:P19" si="0">P7+H8</f>
        <v>0.58472222222222225</v>
      </c>
      <c r="Q8" s="60">
        <f t="shared" ref="Q8:Q21" si="1">Q7+H8</f>
        <v>0.6020833333333333</v>
      </c>
      <c r="R8" s="60">
        <f>R7+G8</f>
        <v>0.62638888888888888</v>
      </c>
      <c r="S8" s="60">
        <f>S7+G8</f>
        <v>0.66111111111111109</v>
      </c>
      <c r="T8" s="70">
        <f>T7+G8</f>
        <v>0.69930555555555551</v>
      </c>
      <c r="U8" s="70">
        <f>U7+G8</f>
        <v>0.74444444444444435</v>
      </c>
      <c r="V8" s="61">
        <f>V7+G8</f>
        <v>0.8</v>
      </c>
      <c r="X8" s="59">
        <f>X7+G8</f>
        <v>0.25486111111111109</v>
      </c>
      <c r="Y8" s="60">
        <f>Y7+G8</f>
        <v>0.31736111111111109</v>
      </c>
      <c r="Z8" s="60">
        <f>Z7+G8</f>
        <v>0.37986111111111115</v>
      </c>
      <c r="AA8" s="60">
        <f>AA7+H8</f>
        <v>0.42152777777777778</v>
      </c>
      <c r="AB8" s="60">
        <f>AB7+G8</f>
        <v>0.50486111111111109</v>
      </c>
      <c r="AC8" s="60">
        <f>AC7+H8</f>
        <v>0.58472222222222225</v>
      </c>
      <c r="AD8" s="60">
        <f>AD7+G8</f>
        <v>0.6333333333333333</v>
      </c>
      <c r="AE8" s="70">
        <f>AE7+H8</f>
        <v>0.69236111111111109</v>
      </c>
      <c r="AF8" s="70">
        <f>AF7+G8</f>
        <v>0.74444444444444435</v>
      </c>
      <c r="AG8" s="61">
        <f>AG7+G8</f>
        <v>0.8</v>
      </c>
    </row>
    <row r="9" spans="1:33" x14ac:dyDescent="0.3">
      <c r="A9" s="4">
        <v>3</v>
      </c>
      <c r="B9" s="7" t="s">
        <v>85</v>
      </c>
      <c r="C9" s="4" t="s">
        <v>64</v>
      </c>
      <c r="D9" s="5">
        <v>0.25</v>
      </c>
      <c r="E9" s="5">
        <f>E8+D9</f>
        <v>0.93</v>
      </c>
      <c r="F9" s="5">
        <f>F8+D9</f>
        <v>0.93</v>
      </c>
      <c r="G9" s="16">
        <v>0</v>
      </c>
      <c r="H9" s="35">
        <v>0</v>
      </c>
      <c r="I9" s="38">
        <f t="shared" ref="I9:I19" si="2">I8+G9</f>
        <v>0.25486111111111109</v>
      </c>
      <c r="J9" s="32">
        <f t="shared" ref="J9:J19" si="3">J8+G9</f>
        <v>0.27777777777777773</v>
      </c>
      <c r="K9" s="32">
        <f t="shared" ref="K9:K21" si="4">K8+H9</f>
        <v>0.31597222222222221</v>
      </c>
      <c r="L9" s="32">
        <f t="shared" ref="L9:L21" si="5">L8+H9</f>
        <v>0.35902777777777778</v>
      </c>
      <c r="M9" s="32">
        <f t="shared" ref="M9:M28" si="6">M8+G9</f>
        <v>0.4145833333333333</v>
      </c>
      <c r="N9" s="32">
        <f t="shared" ref="N9:N28" si="7">N8+G9</f>
        <v>0.49791666666666662</v>
      </c>
      <c r="O9" s="32">
        <f t="shared" ref="O9:O21" si="8">O8+H9</f>
        <v>0.56041666666666667</v>
      </c>
      <c r="P9" s="32">
        <f t="shared" si="0"/>
        <v>0.58472222222222225</v>
      </c>
      <c r="Q9" s="32">
        <f t="shared" si="1"/>
        <v>0.6020833333333333</v>
      </c>
      <c r="R9" s="32">
        <f t="shared" ref="R9:R19" si="9">R8+G9</f>
        <v>0.62638888888888888</v>
      </c>
      <c r="S9" s="32">
        <f t="shared" ref="S9:S28" si="10">S8+G9</f>
        <v>0.66111111111111109</v>
      </c>
      <c r="T9" s="50">
        <f t="shared" ref="T9:T28" si="11">T8+G9</f>
        <v>0.69930555555555551</v>
      </c>
      <c r="U9" s="50">
        <f t="shared" ref="U9:U28" si="12">U8+G9</f>
        <v>0.74444444444444435</v>
      </c>
      <c r="V9" s="42">
        <f t="shared" ref="V9:V28" si="13">V8+G9</f>
        <v>0.8</v>
      </c>
      <c r="X9" s="38">
        <f t="shared" ref="X9:X28" si="14">X8+G9</f>
        <v>0.25486111111111109</v>
      </c>
      <c r="Y9" s="32">
        <f t="shared" ref="Y9:Y28" si="15">Y8+G9</f>
        <v>0.31736111111111109</v>
      </c>
      <c r="Z9" s="32">
        <f t="shared" ref="Z9:Z28" si="16">Z8+G9</f>
        <v>0.37986111111111115</v>
      </c>
      <c r="AA9" s="32">
        <f t="shared" ref="AA9:AA28" si="17">AA8+H9</f>
        <v>0.42152777777777778</v>
      </c>
      <c r="AB9" s="32">
        <f t="shared" ref="AB9:AB28" si="18">AB8+G9</f>
        <v>0.50486111111111109</v>
      </c>
      <c r="AC9" s="32">
        <f t="shared" ref="AC9:AC28" si="19">AC8+H9</f>
        <v>0.58472222222222225</v>
      </c>
      <c r="AD9" s="32">
        <f t="shared" ref="AD9:AD28" si="20">AD8+G9</f>
        <v>0.6333333333333333</v>
      </c>
      <c r="AE9" s="50">
        <f t="shared" ref="AE9:AE28" si="21">AE8+H9</f>
        <v>0.69236111111111109</v>
      </c>
      <c r="AF9" s="50">
        <f t="shared" ref="AF9:AF28" si="22">AF8+G9</f>
        <v>0.74444444444444435</v>
      </c>
      <c r="AG9" s="42">
        <f t="shared" ref="AG9:AG28" si="23">AG8+G9</f>
        <v>0.8</v>
      </c>
    </row>
    <row r="10" spans="1:33" hidden="1" x14ac:dyDescent="0.3">
      <c r="A10" s="57">
        <v>4</v>
      </c>
      <c r="B10" s="58" t="s">
        <v>58</v>
      </c>
      <c r="C10" s="4" t="s">
        <v>64</v>
      </c>
      <c r="D10" s="5">
        <v>0.27</v>
      </c>
      <c r="E10" s="5">
        <f t="shared" ref="E10:E19" si="24">E9+D10</f>
        <v>1.2000000000000002</v>
      </c>
      <c r="F10" s="5">
        <f t="shared" ref="F10:F20" si="25">F9+D10</f>
        <v>1.2000000000000002</v>
      </c>
      <c r="G10" s="16">
        <v>6.9444444444444447E-4</v>
      </c>
      <c r="H10" s="35">
        <v>6.9444444444444447E-4</v>
      </c>
      <c r="I10" s="59">
        <f t="shared" si="2"/>
        <v>0.25555555555555554</v>
      </c>
      <c r="J10" s="60">
        <f t="shared" si="3"/>
        <v>0.27847222222222218</v>
      </c>
      <c r="K10" s="60">
        <f t="shared" si="4"/>
        <v>0.31666666666666665</v>
      </c>
      <c r="L10" s="60">
        <f t="shared" si="5"/>
        <v>0.35972222222222222</v>
      </c>
      <c r="M10" s="60">
        <f t="shared" si="6"/>
        <v>0.41527777777777775</v>
      </c>
      <c r="N10" s="60">
        <f t="shared" si="7"/>
        <v>0.49861111111111106</v>
      </c>
      <c r="O10" s="60">
        <f t="shared" si="8"/>
        <v>0.56111111111111112</v>
      </c>
      <c r="P10" s="60">
        <f t="shared" si="0"/>
        <v>0.5854166666666667</v>
      </c>
      <c r="Q10" s="60">
        <f t="shared" si="1"/>
        <v>0.60277777777777775</v>
      </c>
      <c r="R10" s="60">
        <f t="shared" si="9"/>
        <v>0.62708333333333333</v>
      </c>
      <c r="S10" s="60">
        <f t="shared" si="10"/>
        <v>0.66180555555555554</v>
      </c>
      <c r="T10" s="70">
        <f t="shared" si="11"/>
        <v>0.7</v>
      </c>
      <c r="U10" s="70">
        <f t="shared" si="12"/>
        <v>0.7451388888888888</v>
      </c>
      <c r="V10" s="61">
        <f t="shared" si="13"/>
        <v>0.80069444444444449</v>
      </c>
      <c r="X10" s="59">
        <f t="shared" si="14"/>
        <v>0.25555555555555554</v>
      </c>
      <c r="Y10" s="60">
        <f t="shared" si="15"/>
        <v>0.31805555555555554</v>
      </c>
      <c r="Z10" s="60">
        <f t="shared" si="16"/>
        <v>0.38055555555555559</v>
      </c>
      <c r="AA10" s="60">
        <f t="shared" si="17"/>
        <v>0.42222222222222222</v>
      </c>
      <c r="AB10" s="60">
        <f t="shared" si="18"/>
        <v>0.50555555555555554</v>
      </c>
      <c r="AC10" s="60">
        <f t="shared" si="19"/>
        <v>0.5854166666666667</v>
      </c>
      <c r="AD10" s="60">
        <f t="shared" si="20"/>
        <v>0.63402777777777775</v>
      </c>
      <c r="AE10" s="70">
        <f t="shared" si="21"/>
        <v>0.69305555555555554</v>
      </c>
      <c r="AF10" s="70">
        <f t="shared" si="22"/>
        <v>0.7451388888888888</v>
      </c>
      <c r="AG10" s="61">
        <f t="shared" si="23"/>
        <v>0.80069444444444449</v>
      </c>
    </row>
    <row r="11" spans="1:33" x14ac:dyDescent="0.3">
      <c r="A11" s="4">
        <v>5</v>
      </c>
      <c r="B11" s="7" t="s">
        <v>28</v>
      </c>
      <c r="C11" s="4" t="s">
        <v>10</v>
      </c>
      <c r="D11" s="5">
        <v>1.1499999999999999</v>
      </c>
      <c r="E11" s="5">
        <f t="shared" si="24"/>
        <v>2.35</v>
      </c>
      <c r="F11" s="5">
        <f t="shared" si="25"/>
        <v>2.35</v>
      </c>
      <c r="G11" s="16">
        <v>1.3888888888888889E-3</v>
      </c>
      <c r="H11" s="35">
        <v>1.3888888888888889E-3</v>
      </c>
      <c r="I11" s="38">
        <f t="shared" si="2"/>
        <v>0.25694444444444442</v>
      </c>
      <c r="J11" s="32">
        <f t="shared" si="3"/>
        <v>0.27986111111111106</v>
      </c>
      <c r="K11" s="32">
        <f t="shared" si="4"/>
        <v>0.31805555555555554</v>
      </c>
      <c r="L11" s="32">
        <f t="shared" si="5"/>
        <v>0.3611111111111111</v>
      </c>
      <c r="M11" s="32">
        <f t="shared" si="6"/>
        <v>0.41666666666666663</v>
      </c>
      <c r="N11" s="32">
        <f t="shared" si="7"/>
        <v>0.49999999999999994</v>
      </c>
      <c r="O11" s="32">
        <f t="shared" si="8"/>
        <v>0.5625</v>
      </c>
      <c r="P11" s="32">
        <f t="shared" si="0"/>
        <v>0.58680555555555558</v>
      </c>
      <c r="Q11" s="32">
        <f t="shared" si="1"/>
        <v>0.60416666666666663</v>
      </c>
      <c r="R11" s="32">
        <f t="shared" si="9"/>
        <v>0.62847222222222221</v>
      </c>
      <c r="S11" s="32">
        <f t="shared" si="10"/>
        <v>0.66319444444444442</v>
      </c>
      <c r="T11" s="50">
        <f t="shared" si="11"/>
        <v>0.70138888888888884</v>
      </c>
      <c r="U11" s="50">
        <f t="shared" si="12"/>
        <v>0.74652777777777768</v>
      </c>
      <c r="V11" s="42">
        <f t="shared" si="13"/>
        <v>0.80208333333333337</v>
      </c>
      <c r="X11" s="38">
        <f t="shared" si="14"/>
        <v>0.25694444444444442</v>
      </c>
      <c r="Y11" s="32">
        <f t="shared" si="15"/>
        <v>0.31944444444444442</v>
      </c>
      <c r="Z11" s="32">
        <f t="shared" si="16"/>
        <v>0.38194444444444448</v>
      </c>
      <c r="AA11" s="32">
        <f t="shared" si="17"/>
        <v>0.4236111111111111</v>
      </c>
      <c r="AB11" s="32">
        <f t="shared" si="18"/>
        <v>0.50694444444444442</v>
      </c>
      <c r="AC11" s="32">
        <f t="shared" si="19"/>
        <v>0.58680555555555558</v>
      </c>
      <c r="AD11" s="32">
        <f t="shared" si="20"/>
        <v>0.63541666666666663</v>
      </c>
      <c r="AE11" s="50">
        <f t="shared" si="21"/>
        <v>0.69444444444444442</v>
      </c>
      <c r="AF11" s="50">
        <f t="shared" si="22"/>
        <v>0.74652777777777768</v>
      </c>
      <c r="AG11" s="42">
        <f t="shared" si="23"/>
        <v>0.80208333333333337</v>
      </c>
    </row>
    <row r="12" spans="1:33" x14ac:dyDescent="0.3">
      <c r="A12" s="4">
        <v>6</v>
      </c>
      <c r="B12" s="7" t="s">
        <v>69</v>
      </c>
      <c r="C12" s="4" t="s">
        <v>65</v>
      </c>
      <c r="D12" s="5">
        <v>0.56999999999999995</v>
      </c>
      <c r="E12" s="5">
        <f t="shared" si="24"/>
        <v>2.92</v>
      </c>
      <c r="F12" s="5">
        <f t="shared" si="25"/>
        <v>2.92</v>
      </c>
      <c r="G12" s="16">
        <v>6.9444444444444447E-4</v>
      </c>
      <c r="H12" s="35">
        <v>6.9444444444444447E-4</v>
      </c>
      <c r="I12" s="38">
        <f t="shared" si="2"/>
        <v>0.25763888888888886</v>
      </c>
      <c r="J12" s="32">
        <f t="shared" si="3"/>
        <v>0.2805555555555555</v>
      </c>
      <c r="K12" s="32">
        <f t="shared" si="4"/>
        <v>0.31874999999999998</v>
      </c>
      <c r="L12" s="32">
        <f t="shared" si="5"/>
        <v>0.36180555555555555</v>
      </c>
      <c r="M12" s="32">
        <f t="shared" si="6"/>
        <v>0.41736111111111107</v>
      </c>
      <c r="N12" s="32">
        <f t="shared" si="7"/>
        <v>0.50069444444444444</v>
      </c>
      <c r="O12" s="32">
        <f t="shared" si="8"/>
        <v>0.56319444444444444</v>
      </c>
      <c r="P12" s="32">
        <f t="shared" si="0"/>
        <v>0.58750000000000002</v>
      </c>
      <c r="Q12" s="32">
        <f t="shared" si="1"/>
        <v>0.60486111111111107</v>
      </c>
      <c r="R12" s="32">
        <f t="shared" si="9"/>
        <v>0.62916666666666665</v>
      </c>
      <c r="S12" s="32">
        <f t="shared" si="10"/>
        <v>0.66388888888888886</v>
      </c>
      <c r="T12" s="50">
        <f t="shared" si="11"/>
        <v>0.70208333333333328</v>
      </c>
      <c r="U12" s="50">
        <f t="shared" si="12"/>
        <v>0.74722222222222212</v>
      </c>
      <c r="V12" s="42">
        <f t="shared" si="13"/>
        <v>0.80277777777777781</v>
      </c>
      <c r="X12" s="38">
        <f t="shared" si="14"/>
        <v>0.25763888888888886</v>
      </c>
      <c r="Y12" s="32">
        <f t="shared" si="15"/>
        <v>0.32013888888888886</v>
      </c>
      <c r="Z12" s="32">
        <f t="shared" si="16"/>
        <v>0.38263888888888892</v>
      </c>
      <c r="AA12" s="32">
        <f t="shared" si="17"/>
        <v>0.42430555555555555</v>
      </c>
      <c r="AB12" s="32">
        <f t="shared" si="18"/>
        <v>0.50763888888888886</v>
      </c>
      <c r="AC12" s="32">
        <f t="shared" si="19"/>
        <v>0.58750000000000002</v>
      </c>
      <c r="AD12" s="32">
        <f t="shared" si="20"/>
        <v>0.63611111111111107</v>
      </c>
      <c r="AE12" s="50">
        <f t="shared" si="21"/>
        <v>0.69513888888888886</v>
      </c>
      <c r="AF12" s="50">
        <f t="shared" si="22"/>
        <v>0.74722222222222212</v>
      </c>
      <c r="AG12" s="42">
        <f t="shared" si="23"/>
        <v>0.80277777777777781</v>
      </c>
    </row>
    <row r="13" spans="1:33" x14ac:dyDescent="0.3">
      <c r="A13" s="4">
        <v>7</v>
      </c>
      <c r="B13" s="7" t="s">
        <v>30</v>
      </c>
      <c r="C13" s="4" t="s">
        <v>10</v>
      </c>
      <c r="D13" s="5">
        <v>0.88</v>
      </c>
      <c r="E13" s="5">
        <f t="shared" si="24"/>
        <v>3.8</v>
      </c>
      <c r="F13" s="5">
        <f t="shared" si="25"/>
        <v>3.8</v>
      </c>
      <c r="G13" s="16">
        <v>1.3888888888888889E-3</v>
      </c>
      <c r="H13" s="35">
        <v>1.3888888888888889E-3</v>
      </c>
      <c r="I13" s="38">
        <f t="shared" si="2"/>
        <v>0.25902777777777775</v>
      </c>
      <c r="J13" s="32">
        <f t="shared" si="3"/>
        <v>0.28194444444444439</v>
      </c>
      <c r="K13" s="32">
        <f t="shared" si="4"/>
        <v>0.32013888888888886</v>
      </c>
      <c r="L13" s="32">
        <f t="shared" si="5"/>
        <v>0.36319444444444443</v>
      </c>
      <c r="M13" s="32">
        <f t="shared" si="6"/>
        <v>0.41874999999999996</v>
      </c>
      <c r="N13" s="32">
        <f t="shared" si="7"/>
        <v>0.50208333333333333</v>
      </c>
      <c r="O13" s="32">
        <f t="shared" si="8"/>
        <v>0.56458333333333333</v>
      </c>
      <c r="P13" s="32">
        <f t="shared" si="0"/>
        <v>0.58888888888888891</v>
      </c>
      <c r="Q13" s="32">
        <f t="shared" si="1"/>
        <v>0.60624999999999996</v>
      </c>
      <c r="R13" s="32">
        <f t="shared" si="9"/>
        <v>0.63055555555555554</v>
      </c>
      <c r="S13" s="32">
        <f t="shared" si="10"/>
        <v>0.66527777777777775</v>
      </c>
      <c r="T13" s="50">
        <f t="shared" si="11"/>
        <v>0.70347222222222217</v>
      </c>
      <c r="U13" s="50">
        <f t="shared" si="12"/>
        <v>0.74861111111111101</v>
      </c>
      <c r="V13" s="42">
        <f t="shared" si="13"/>
        <v>0.8041666666666667</v>
      </c>
      <c r="X13" s="38">
        <f t="shared" si="14"/>
        <v>0.25902777777777775</v>
      </c>
      <c r="Y13" s="32">
        <f t="shared" si="15"/>
        <v>0.32152777777777775</v>
      </c>
      <c r="Z13" s="32">
        <f t="shared" si="16"/>
        <v>0.3840277777777778</v>
      </c>
      <c r="AA13" s="32">
        <f t="shared" si="17"/>
        <v>0.42569444444444443</v>
      </c>
      <c r="AB13" s="32">
        <f t="shared" si="18"/>
        <v>0.50902777777777775</v>
      </c>
      <c r="AC13" s="32">
        <f t="shared" si="19"/>
        <v>0.58888888888888891</v>
      </c>
      <c r="AD13" s="32">
        <f t="shared" si="20"/>
        <v>0.63749999999999996</v>
      </c>
      <c r="AE13" s="50">
        <f t="shared" si="21"/>
        <v>0.69652777777777775</v>
      </c>
      <c r="AF13" s="50">
        <f t="shared" si="22"/>
        <v>0.74861111111111101</v>
      </c>
      <c r="AG13" s="42">
        <f t="shared" si="23"/>
        <v>0.8041666666666667</v>
      </c>
    </row>
    <row r="14" spans="1:33" x14ac:dyDescent="0.3">
      <c r="A14" s="4">
        <v>8</v>
      </c>
      <c r="B14" s="7" t="s">
        <v>38</v>
      </c>
      <c r="C14" s="4" t="s">
        <v>10</v>
      </c>
      <c r="D14" s="5">
        <v>0.76</v>
      </c>
      <c r="E14" s="5">
        <f t="shared" si="24"/>
        <v>4.5599999999999996</v>
      </c>
      <c r="F14" s="5">
        <f t="shared" si="25"/>
        <v>4.5599999999999996</v>
      </c>
      <c r="G14" s="16">
        <v>6.9444444444444447E-4</v>
      </c>
      <c r="H14" s="35">
        <v>6.9444444444444447E-4</v>
      </c>
      <c r="I14" s="38">
        <f t="shared" si="2"/>
        <v>0.25972222222222219</v>
      </c>
      <c r="J14" s="32">
        <f t="shared" si="3"/>
        <v>0.28263888888888883</v>
      </c>
      <c r="K14" s="32">
        <f t="shared" si="4"/>
        <v>0.3208333333333333</v>
      </c>
      <c r="L14" s="32">
        <f t="shared" si="5"/>
        <v>0.36388888888888887</v>
      </c>
      <c r="M14" s="32">
        <f t="shared" si="6"/>
        <v>0.4194444444444444</v>
      </c>
      <c r="N14" s="32">
        <f t="shared" si="7"/>
        <v>0.50277777777777777</v>
      </c>
      <c r="O14" s="32">
        <f t="shared" si="8"/>
        <v>0.56527777777777777</v>
      </c>
      <c r="P14" s="32">
        <f t="shared" si="0"/>
        <v>0.58958333333333335</v>
      </c>
      <c r="Q14" s="32">
        <f t="shared" si="1"/>
        <v>0.6069444444444444</v>
      </c>
      <c r="R14" s="32">
        <f t="shared" si="9"/>
        <v>0.63124999999999998</v>
      </c>
      <c r="S14" s="32">
        <f t="shared" si="10"/>
        <v>0.66597222222222219</v>
      </c>
      <c r="T14" s="50">
        <f t="shared" si="11"/>
        <v>0.70416666666666661</v>
      </c>
      <c r="U14" s="50">
        <f t="shared" si="12"/>
        <v>0.74930555555555545</v>
      </c>
      <c r="V14" s="42">
        <f t="shared" si="13"/>
        <v>0.80486111111111114</v>
      </c>
      <c r="X14" s="38">
        <f t="shared" si="14"/>
        <v>0.25972222222222219</v>
      </c>
      <c r="Y14" s="32">
        <f t="shared" si="15"/>
        <v>0.32222222222222219</v>
      </c>
      <c r="Z14" s="32">
        <f t="shared" si="16"/>
        <v>0.38472222222222224</v>
      </c>
      <c r="AA14" s="32">
        <f t="shared" si="17"/>
        <v>0.42638888888888887</v>
      </c>
      <c r="AB14" s="32">
        <f t="shared" si="18"/>
        <v>0.50972222222222219</v>
      </c>
      <c r="AC14" s="32">
        <f t="shared" si="19"/>
        <v>0.58958333333333335</v>
      </c>
      <c r="AD14" s="32">
        <f t="shared" si="20"/>
        <v>0.6381944444444444</v>
      </c>
      <c r="AE14" s="50">
        <f t="shared" si="21"/>
        <v>0.69722222222222219</v>
      </c>
      <c r="AF14" s="50">
        <f t="shared" si="22"/>
        <v>0.74930555555555545</v>
      </c>
      <c r="AG14" s="42">
        <f t="shared" si="23"/>
        <v>0.80486111111111114</v>
      </c>
    </row>
    <row r="15" spans="1:33" x14ac:dyDescent="0.3">
      <c r="A15" s="4">
        <v>9</v>
      </c>
      <c r="B15" s="7" t="s">
        <v>39</v>
      </c>
      <c r="C15" s="4" t="s">
        <v>10</v>
      </c>
      <c r="D15" s="5">
        <v>0.33</v>
      </c>
      <c r="E15" s="5">
        <f t="shared" si="24"/>
        <v>4.8899999999999997</v>
      </c>
      <c r="F15" s="5">
        <f t="shared" si="25"/>
        <v>4.8899999999999997</v>
      </c>
      <c r="G15" s="16">
        <v>6.9444444444444447E-4</v>
      </c>
      <c r="H15" s="35">
        <v>6.9444444444444447E-4</v>
      </c>
      <c r="I15" s="38">
        <f t="shared" si="2"/>
        <v>0.26041666666666663</v>
      </c>
      <c r="J15" s="32">
        <f t="shared" si="3"/>
        <v>0.28333333333333327</v>
      </c>
      <c r="K15" s="32">
        <f t="shared" si="4"/>
        <v>0.32152777777777775</v>
      </c>
      <c r="L15" s="32">
        <f t="shared" si="5"/>
        <v>0.36458333333333331</v>
      </c>
      <c r="M15" s="32">
        <f t="shared" si="6"/>
        <v>0.42013888888888884</v>
      </c>
      <c r="N15" s="32">
        <f t="shared" si="7"/>
        <v>0.50347222222222221</v>
      </c>
      <c r="O15" s="32">
        <f t="shared" si="8"/>
        <v>0.56597222222222221</v>
      </c>
      <c r="P15" s="32">
        <f t="shared" si="0"/>
        <v>0.59027777777777779</v>
      </c>
      <c r="Q15" s="32">
        <f t="shared" si="1"/>
        <v>0.60763888888888884</v>
      </c>
      <c r="R15" s="32">
        <f t="shared" si="9"/>
        <v>0.63194444444444442</v>
      </c>
      <c r="S15" s="32">
        <f t="shared" si="10"/>
        <v>0.66666666666666663</v>
      </c>
      <c r="T15" s="50">
        <f t="shared" si="11"/>
        <v>0.70486111111111105</v>
      </c>
      <c r="U15" s="50">
        <f t="shared" si="12"/>
        <v>0.74999999999999989</v>
      </c>
      <c r="V15" s="42">
        <f t="shared" si="13"/>
        <v>0.80555555555555558</v>
      </c>
      <c r="X15" s="38">
        <f t="shared" si="14"/>
        <v>0.26041666666666663</v>
      </c>
      <c r="Y15" s="32">
        <f t="shared" si="15"/>
        <v>0.32291666666666663</v>
      </c>
      <c r="Z15" s="32">
        <f t="shared" si="16"/>
        <v>0.38541666666666669</v>
      </c>
      <c r="AA15" s="32">
        <f t="shared" si="17"/>
        <v>0.42708333333333331</v>
      </c>
      <c r="AB15" s="32">
        <f t="shared" si="18"/>
        <v>0.51041666666666663</v>
      </c>
      <c r="AC15" s="32">
        <f t="shared" si="19"/>
        <v>0.59027777777777779</v>
      </c>
      <c r="AD15" s="32">
        <f t="shared" si="20"/>
        <v>0.63888888888888884</v>
      </c>
      <c r="AE15" s="50">
        <f t="shared" si="21"/>
        <v>0.69791666666666663</v>
      </c>
      <c r="AF15" s="50">
        <f t="shared" si="22"/>
        <v>0.74999999999999989</v>
      </c>
      <c r="AG15" s="42">
        <f t="shared" si="23"/>
        <v>0.80555555555555558</v>
      </c>
    </row>
    <row r="16" spans="1:33" x14ac:dyDescent="0.3">
      <c r="A16" s="4">
        <v>10</v>
      </c>
      <c r="B16" s="7" t="s">
        <v>40</v>
      </c>
      <c r="C16" s="4" t="s">
        <v>10</v>
      </c>
      <c r="D16" s="5">
        <v>0.36</v>
      </c>
      <c r="E16" s="5">
        <f t="shared" si="24"/>
        <v>5.25</v>
      </c>
      <c r="F16" s="5">
        <f t="shared" si="25"/>
        <v>5.25</v>
      </c>
      <c r="G16" s="16">
        <v>6.9444444444444447E-4</v>
      </c>
      <c r="H16" s="35">
        <v>6.9444444444444447E-4</v>
      </c>
      <c r="I16" s="38">
        <f t="shared" si="2"/>
        <v>0.26111111111111107</v>
      </c>
      <c r="J16" s="32">
        <f t="shared" si="3"/>
        <v>0.28402777777777771</v>
      </c>
      <c r="K16" s="32">
        <f t="shared" si="4"/>
        <v>0.32222222222222219</v>
      </c>
      <c r="L16" s="32">
        <f t="shared" si="5"/>
        <v>0.36527777777777776</v>
      </c>
      <c r="M16" s="32">
        <f t="shared" si="6"/>
        <v>0.42083333333333328</v>
      </c>
      <c r="N16" s="32">
        <f t="shared" si="7"/>
        <v>0.50416666666666665</v>
      </c>
      <c r="O16" s="32">
        <f t="shared" si="8"/>
        <v>0.56666666666666665</v>
      </c>
      <c r="P16" s="32">
        <f t="shared" si="0"/>
        <v>0.59097222222222223</v>
      </c>
      <c r="Q16" s="32">
        <f t="shared" si="1"/>
        <v>0.60833333333333328</v>
      </c>
      <c r="R16" s="32">
        <f t="shared" si="9"/>
        <v>0.63263888888888886</v>
      </c>
      <c r="S16" s="32">
        <f t="shared" si="10"/>
        <v>0.66736111111111107</v>
      </c>
      <c r="T16" s="50">
        <f t="shared" si="11"/>
        <v>0.70555555555555549</v>
      </c>
      <c r="U16" s="50">
        <f t="shared" si="12"/>
        <v>0.75069444444444433</v>
      </c>
      <c r="V16" s="42">
        <f t="shared" si="13"/>
        <v>0.80625000000000002</v>
      </c>
      <c r="X16" s="38">
        <f t="shared" si="14"/>
        <v>0.26111111111111107</v>
      </c>
      <c r="Y16" s="32">
        <f t="shared" si="15"/>
        <v>0.32361111111111107</v>
      </c>
      <c r="Z16" s="32">
        <f t="shared" si="16"/>
        <v>0.38611111111111113</v>
      </c>
      <c r="AA16" s="32">
        <f t="shared" si="17"/>
        <v>0.42777777777777776</v>
      </c>
      <c r="AB16" s="32">
        <f t="shared" si="18"/>
        <v>0.51111111111111107</v>
      </c>
      <c r="AC16" s="32">
        <f t="shared" si="19"/>
        <v>0.59097222222222223</v>
      </c>
      <c r="AD16" s="32">
        <f t="shared" si="20"/>
        <v>0.63958333333333328</v>
      </c>
      <c r="AE16" s="50">
        <f t="shared" si="21"/>
        <v>0.69861111111111107</v>
      </c>
      <c r="AF16" s="50">
        <f t="shared" si="22"/>
        <v>0.75069444444444433</v>
      </c>
      <c r="AG16" s="42">
        <f t="shared" si="23"/>
        <v>0.80625000000000002</v>
      </c>
    </row>
    <row r="17" spans="1:33" x14ac:dyDescent="0.3">
      <c r="A17" s="4">
        <v>11</v>
      </c>
      <c r="B17" s="7" t="s">
        <v>46</v>
      </c>
      <c r="C17" s="4" t="s">
        <v>10</v>
      </c>
      <c r="D17" s="5">
        <v>0.4</v>
      </c>
      <c r="E17" s="5">
        <f t="shared" si="24"/>
        <v>5.65</v>
      </c>
      <c r="F17" s="5">
        <f t="shared" si="25"/>
        <v>5.65</v>
      </c>
      <c r="G17" s="16">
        <v>6.9444444444444447E-4</v>
      </c>
      <c r="H17" s="35">
        <v>6.9444444444444447E-4</v>
      </c>
      <c r="I17" s="38">
        <f t="shared" si="2"/>
        <v>0.26180555555555551</v>
      </c>
      <c r="J17" s="32">
        <f t="shared" si="3"/>
        <v>0.28472222222222215</v>
      </c>
      <c r="K17" s="32">
        <f t="shared" si="4"/>
        <v>0.32291666666666663</v>
      </c>
      <c r="L17" s="32">
        <f t="shared" si="5"/>
        <v>0.3659722222222222</v>
      </c>
      <c r="M17" s="32">
        <f t="shared" si="6"/>
        <v>0.42152777777777772</v>
      </c>
      <c r="N17" s="32">
        <f t="shared" si="7"/>
        <v>0.50486111111111109</v>
      </c>
      <c r="O17" s="32">
        <f t="shared" si="8"/>
        <v>0.56736111111111109</v>
      </c>
      <c r="P17" s="32">
        <f t="shared" si="0"/>
        <v>0.59166666666666667</v>
      </c>
      <c r="Q17" s="32">
        <f t="shared" si="1"/>
        <v>0.60902777777777772</v>
      </c>
      <c r="R17" s="32">
        <f t="shared" si="9"/>
        <v>0.6333333333333333</v>
      </c>
      <c r="S17" s="32">
        <f t="shared" si="10"/>
        <v>0.66805555555555551</v>
      </c>
      <c r="T17" s="50">
        <f t="shared" si="11"/>
        <v>0.70624999999999993</v>
      </c>
      <c r="U17" s="50">
        <f t="shared" si="12"/>
        <v>0.75138888888888877</v>
      </c>
      <c r="V17" s="42">
        <f t="shared" si="13"/>
        <v>0.80694444444444446</v>
      </c>
      <c r="X17" s="38">
        <f t="shared" si="14"/>
        <v>0.26180555555555551</v>
      </c>
      <c r="Y17" s="32">
        <f t="shared" si="15"/>
        <v>0.32430555555555551</v>
      </c>
      <c r="Z17" s="32">
        <f t="shared" si="16"/>
        <v>0.38680555555555557</v>
      </c>
      <c r="AA17" s="32">
        <f t="shared" si="17"/>
        <v>0.4284722222222222</v>
      </c>
      <c r="AB17" s="32">
        <f t="shared" si="18"/>
        <v>0.51180555555555551</v>
      </c>
      <c r="AC17" s="32">
        <f t="shared" si="19"/>
        <v>0.59166666666666667</v>
      </c>
      <c r="AD17" s="32">
        <f t="shared" si="20"/>
        <v>0.64027777777777772</v>
      </c>
      <c r="AE17" s="50">
        <f t="shared" si="21"/>
        <v>0.69930555555555551</v>
      </c>
      <c r="AF17" s="50">
        <f t="shared" si="22"/>
        <v>0.75138888888888877</v>
      </c>
      <c r="AG17" s="42">
        <f t="shared" si="23"/>
        <v>0.80694444444444446</v>
      </c>
    </row>
    <row r="18" spans="1:33" x14ac:dyDescent="0.3">
      <c r="A18" s="4">
        <v>12</v>
      </c>
      <c r="B18" s="7" t="s">
        <v>47</v>
      </c>
      <c r="C18" s="4" t="s">
        <v>10</v>
      </c>
      <c r="D18" s="5">
        <v>0.35</v>
      </c>
      <c r="E18" s="5">
        <f t="shared" si="24"/>
        <v>6</v>
      </c>
      <c r="F18" s="5">
        <f t="shared" si="25"/>
        <v>6</v>
      </c>
      <c r="G18" s="16">
        <v>6.9444444444444447E-4</v>
      </c>
      <c r="H18" s="35">
        <v>6.9444444444444447E-4</v>
      </c>
      <c r="I18" s="38">
        <f t="shared" si="2"/>
        <v>0.26249999999999996</v>
      </c>
      <c r="J18" s="32">
        <f t="shared" si="3"/>
        <v>0.2854166666666666</v>
      </c>
      <c r="K18" s="32">
        <f t="shared" si="4"/>
        <v>0.32361111111111107</v>
      </c>
      <c r="L18" s="32">
        <f t="shared" si="5"/>
        <v>0.36666666666666664</v>
      </c>
      <c r="M18" s="32">
        <f t="shared" si="6"/>
        <v>0.42222222222222217</v>
      </c>
      <c r="N18" s="32">
        <f t="shared" si="7"/>
        <v>0.50555555555555554</v>
      </c>
      <c r="O18" s="32">
        <f t="shared" si="8"/>
        <v>0.56805555555555554</v>
      </c>
      <c r="P18" s="32">
        <f t="shared" si="0"/>
        <v>0.59236111111111112</v>
      </c>
      <c r="Q18" s="32">
        <f t="shared" si="1"/>
        <v>0.60972222222222217</v>
      </c>
      <c r="R18" s="32">
        <f t="shared" si="9"/>
        <v>0.63402777777777775</v>
      </c>
      <c r="S18" s="32">
        <f t="shared" si="10"/>
        <v>0.66874999999999996</v>
      </c>
      <c r="T18" s="50">
        <f t="shared" si="11"/>
        <v>0.70694444444444438</v>
      </c>
      <c r="U18" s="50">
        <f t="shared" si="12"/>
        <v>0.75208333333333321</v>
      </c>
      <c r="V18" s="42">
        <f t="shared" si="13"/>
        <v>0.80763888888888891</v>
      </c>
      <c r="X18" s="38">
        <f t="shared" si="14"/>
        <v>0.26249999999999996</v>
      </c>
      <c r="Y18" s="32">
        <f t="shared" si="15"/>
        <v>0.32499999999999996</v>
      </c>
      <c r="Z18" s="32">
        <f t="shared" si="16"/>
        <v>0.38750000000000001</v>
      </c>
      <c r="AA18" s="32">
        <f t="shared" si="17"/>
        <v>0.42916666666666664</v>
      </c>
      <c r="AB18" s="32">
        <f t="shared" si="18"/>
        <v>0.51249999999999996</v>
      </c>
      <c r="AC18" s="32">
        <f t="shared" si="19"/>
        <v>0.59236111111111112</v>
      </c>
      <c r="AD18" s="32">
        <f t="shared" si="20"/>
        <v>0.64097222222222217</v>
      </c>
      <c r="AE18" s="50">
        <f t="shared" si="21"/>
        <v>0.7</v>
      </c>
      <c r="AF18" s="50">
        <f t="shared" si="22"/>
        <v>0.75208333333333321</v>
      </c>
      <c r="AG18" s="42">
        <f t="shared" si="23"/>
        <v>0.80763888888888891</v>
      </c>
    </row>
    <row r="19" spans="1:33" x14ac:dyDescent="0.3">
      <c r="A19" s="4">
        <v>13</v>
      </c>
      <c r="B19" s="1" t="s">
        <v>71</v>
      </c>
      <c r="C19" s="4" t="s">
        <v>10</v>
      </c>
      <c r="D19" s="5">
        <v>0.45</v>
      </c>
      <c r="E19" s="5">
        <f t="shared" si="24"/>
        <v>6.45</v>
      </c>
      <c r="F19" s="5">
        <f t="shared" si="25"/>
        <v>6.45</v>
      </c>
      <c r="G19" s="16">
        <v>6.9444444444444447E-4</v>
      </c>
      <c r="H19" s="35">
        <v>6.9444444444444447E-4</v>
      </c>
      <c r="I19" s="38">
        <f t="shared" si="2"/>
        <v>0.2631944444444444</v>
      </c>
      <c r="J19" s="32">
        <f t="shared" si="3"/>
        <v>0.28611111111111104</v>
      </c>
      <c r="K19" s="32">
        <f t="shared" si="4"/>
        <v>0.32430555555555551</v>
      </c>
      <c r="L19" s="32">
        <f t="shared" si="5"/>
        <v>0.36736111111111108</v>
      </c>
      <c r="M19" s="32">
        <f t="shared" si="6"/>
        <v>0.42291666666666661</v>
      </c>
      <c r="N19" s="32">
        <f t="shared" si="7"/>
        <v>0.50624999999999998</v>
      </c>
      <c r="O19" s="32">
        <f t="shared" si="8"/>
        <v>0.56874999999999998</v>
      </c>
      <c r="P19" s="32">
        <f t="shared" si="0"/>
        <v>0.59305555555555556</v>
      </c>
      <c r="Q19" s="32">
        <f t="shared" si="1"/>
        <v>0.61041666666666661</v>
      </c>
      <c r="R19" s="32">
        <f t="shared" si="9"/>
        <v>0.63472222222222219</v>
      </c>
      <c r="S19" s="32">
        <f t="shared" si="10"/>
        <v>0.6694444444444444</v>
      </c>
      <c r="T19" s="50">
        <f t="shared" si="11"/>
        <v>0.70763888888888882</v>
      </c>
      <c r="U19" s="50">
        <f t="shared" si="12"/>
        <v>0.75277777777777766</v>
      </c>
      <c r="V19" s="42">
        <f t="shared" si="13"/>
        <v>0.80833333333333335</v>
      </c>
      <c r="X19" s="38">
        <f t="shared" si="14"/>
        <v>0.2631944444444444</v>
      </c>
      <c r="Y19" s="32">
        <f t="shared" si="15"/>
        <v>0.3256944444444444</v>
      </c>
      <c r="Z19" s="32">
        <f t="shared" si="16"/>
        <v>0.38819444444444445</v>
      </c>
      <c r="AA19" s="32">
        <f t="shared" si="17"/>
        <v>0.42986111111111108</v>
      </c>
      <c r="AB19" s="32">
        <f t="shared" si="18"/>
        <v>0.5131944444444444</v>
      </c>
      <c r="AC19" s="32">
        <f t="shared" si="19"/>
        <v>0.59305555555555556</v>
      </c>
      <c r="AD19" s="32">
        <f t="shared" si="20"/>
        <v>0.64166666666666661</v>
      </c>
      <c r="AE19" s="50">
        <f t="shared" si="21"/>
        <v>0.7006944444444444</v>
      </c>
      <c r="AF19" s="50">
        <f t="shared" si="22"/>
        <v>0.75277777777777766</v>
      </c>
      <c r="AG19" s="42">
        <f t="shared" si="23"/>
        <v>0.80833333333333335</v>
      </c>
    </row>
    <row r="20" spans="1:33" x14ac:dyDescent="0.3">
      <c r="A20" s="4">
        <v>14</v>
      </c>
      <c r="B20" s="27" t="s">
        <v>44</v>
      </c>
      <c r="C20" s="4" t="s">
        <v>10</v>
      </c>
      <c r="D20" s="5">
        <v>0.59</v>
      </c>
      <c r="E20" s="5" t="s">
        <v>72</v>
      </c>
      <c r="F20" s="5">
        <f t="shared" si="25"/>
        <v>7.04</v>
      </c>
      <c r="G20" s="16" t="s">
        <v>72</v>
      </c>
      <c r="H20" s="35">
        <v>6.9444444444444447E-4</v>
      </c>
      <c r="I20" s="38" t="s">
        <v>72</v>
      </c>
      <c r="J20" s="32" t="s">
        <v>72</v>
      </c>
      <c r="K20" s="32">
        <f t="shared" si="4"/>
        <v>0.32499999999999996</v>
      </c>
      <c r="L20" s="32">
        <f t="shared" si="5"/>
        <v>0.36805555555555552</v>
      </c>
      <c r="M20" s="32" t="s">
        <v>72</v>
      </c>
      <c r="N20" s="32" t="s">
        <v>72</v>
      </c>
      <c r="O20" s="32">
        <f t="shared" si="8"/>
        <v>0.56944444444444442</v>
      </c>
      <c r="P20" s="32" t="s">
        <v>72</v>
      </c>
      <c r="Q20" s="32">
        <f t="shared" si="1"/>
        <v>0.61111111111111105</v>
      </c>
      <c r="R20" s="32" t="s">
        <v>72</v>
      </c>
      <c r="S20" s="32" t="s">
        <v>72</v>
      </c>
      <c r="T20" s="50" t="s">
        <v>72</v>
      </c>
      <c r="U20" s="50" t="s">
        <v>72</v>
      </c>
      <c r="V20" s="42" t="s">
        <v>72</v>
      </c>
      <c r="X20" s="38" t="s">
        <v>72</v>
      </c>
      <c r="Y20" s="32" t="s">
        <v>72</v>
      </c>
      <c r="Z20" s="32" t="s">
        <v>72</v>
      </c>
      <c r="AA20" s="32">
        <f t="shared" si="17"/>
        <v>0.43055555555555552</v>
      </c>
      <c r="AB20" s="32" t="s">
        <v>72</v>
      </c>
      <c r="AC20" s="32">
        <f t="shared" si="19"/>
        <v>0.59375</v>
      </c>
      <c r="AD20" s="32" t="s">
        <v>72</v>
      </c>
      <c r="AE20" s="50">
        <f t="shared" si="21"/>
        <v>0.70138888888888884</v>
      </c>
      <c r="AF20" s="50" t="s">
        <v>72</v>
      </c>
      <c r="AG20" s="42" t="s">
        <v>72</v>
      </c>
    </row>
    <row r="21" spans="1:33" x14ac:dyDescent="0.3">
      <c r="A21" s="4">
        <v>15</v>
      </c>
      <c r="B21" s="27" t="s">
        <v>68</v>
      </c>
      <c r="C21" s="4" t="s">
        <v>10</v>
      </c>
      <c r="D21" s="5">
        <v>1.1000000000000001</v>
      </c>
      <c r="E21" s="5" t="s">
        <v>72</v>
      </c>
      <c r="F21" s="5">
        <f>F20+D21</f>
        <v>8.14</v>
      </c>
      <c r="G21" s="16" t="s">
        <v>72</v>
      </c>
      <c r="H21" s="35">
        <v>1.3888888888888889E-3</v>
      </c>
      <c r="I21" s="38" t="s">
        <v>72</v>
      </c>
      <c r="J21" s="32" t="s">
        <v>72</v>
      </c>
      <c r="K21" s="32">
        <f t="shared" si="4"/>
        <v>0.32638888888888884</v>
      </c>
      <c r="L21" s="32">
        <f t="shared" si="5"/>
        <v>0.36944444444444441</v>
      </c>
      <c r="M21" s="32" t="s">
        <v>72</v>
      </c>
      <c r="N21" s="32" t="s">
        <v>72</v>
      </c>
      <c r="O21" s="32">
        <f t="shared" si="8"/>
        <v>0.5708333333333333</v>
      </c>
      <c r="P21" s="32" t="s">
        <v>72</v>
      </c>
      <c r="Q21" s="32">
        <f t="shared" si="1"/>
        <v>0.61249999999999993</v>
      </c>
      <c r="R21" s="32" t="s">
        <v>72</v>
      </c>
      <c r="S21" s="32" t="s">
        <v>72</v>
      </c>
      <c r="T21" s="50" t="s">
        <v>72</v>
      </c>
      <c r="U21" s="50" t="s">
        <v>72</v>
      </c>
      <c r="V21" s="42" t="s">
        <v>72</v>
      </c>
      <c r="X21" s="38" t="s">
        <v>72</v>
      </c>
      <c r="Y21" s="32" t="s">
        <v>72</v>
      </c>
      <c r="Z21" s="32" t="s">
        <v>72</v>
      </c>
      <c r="AA21" s="32">
        <f t="shared" si="17"/>
        <v>0.43194444444444441</v>
      </c>
      <c r="AB21" s="32" t="s">
        <v>72</v>
      </c>
      <c r="AC21" s="32">
        <f t="shared" si="19"/>
        <v>0.59513888888888888</v>
      </c>
      <c r="AD21" s="32" t="s">
        <v>72</v>
      </c>
      <c r="AE21" s="50">
        <f t="shared" si="21"/>
        <v>0.70277777777777772</v>
      </c>
      <c r="AF21" s="50" t="s">
        <v>72</v>
      </c>
      <c r="AG21" s="42" t="s">
        <v>72</v>
      </c>
    </row>
    <row r="22" spans="1:33" x14ac:dyDescent="0.3">
      <c r="A22" s="4">
        <v>16</v>
      </c>
      <c r="B22" s="7" t="s">
        <v>49</v>
      </c>
      <c r="C22" s="4" t="s">
        <v>10</v>
      </c>
      <c r="D22" s="5">
        <v>0.66</v>
      </c>
      <c r="E22" s="5">
        <f>E19+D22</f>
        <v>7.11</v>
      </c>
      <c r="F22" s="5" t="s">
        <v>72</v>
      </c>
      <c r="G22" s="16">
        <v>6.9444444444444447E-4</v>
      </c>
      <c r="H22" s="35" t="s">
        <v>72</v>
      </c>
      <c r="I22" s="38">
        <f>I19+G22</f>
        <v>0.26388888888888884</v>
      </c>
      <c r="J22" s="32">
        <f>J19+G22</f>
        <v>0.28680555555555548</v>
      </c>
      <c r="K22" s="32" t="s">
        <v>72</v>
      </c>
      <c r="L22" s="32" t="s">
        <v>72</v>
      </c>
      <c r="M22" s="32">
        <f>M19+G22</f>
        <v>0.42361111111111105</v>
      </c>
      <c r="N22" s="32">
        <f>N19+G22</f>
        <v>0.50694444444444442</v>
      </c>
      <c r="O22" s="32" t="s">
        <v>72</v>
      </c>
      <c r="P22" s="32">
        <f>P19+G22</f>
        <v>0.59375</v>
      </c>
      <c r="Q22" s="32" t="s">
        <v>72</v>
      </c>
      <c r="R22" s="32">
        <f>R19+G22</f>
        <v>0.63541666666666663</v>
      </c>
      <c r="S22" s="32">
        <f>S19+G22</f>
        <v>0.67013888888888884</v>
      </c>
      <c r="T22" s="50">
        <f>T19+G22</f>
        <v>0.70833333333333326</v>
      </c>
      <c r="U22" s="50">
        <f>U19+G22</f>
        <v>0.7534722222222221</v>
      </c>
      <c r="V22" s="42">
        <f>V19+G22</f>
        <v>0.80902777777777779</v>
      </c>
      <c r="X22" s="38">
        <f>X19+G22</f>
        <v>0.26388888888888884</v>
      </c>
      <c r="Y22" s="32">
        <f>Y19+G22</f>
        <v>0.32638888888888884</v>
      </c>
      <c r="Z22" s="32">
        <f>Z19+G22</f>
        <v>0.3888888888888889</v>
      </c>
      <c r="AA22" s="32" t="s">
        <v>72</v>
      </c>
      <c r="AB22" s="32">
        <f>AB19+G22</f>
        <v>0.51388888888888884</v>
      </c>
      <c r="AC22" s="32" t="s">
        <v>72</v>
      </c>
      <c r="AD22" s="32">
        <f>AD19+G22</f>
        <v>0.64236111111111105</v>
      </c>
      <c r="AE22" s="50" t="s">
        <v>72</v>
      </c>
      <c r="AF22" s="50">
        <f>AF19+G22</f>
        <v>0.7534722222222221</v>
      </c>
      <c r="AG22" s="42">
        <f>AG19+G22</f>
        <v>0.80902777777777779</v>
      </c>
    </row>
    <row r="23" spans="1:33" x14ac:dyDescent="0.3">
      <c r="A23" s="4">
        <v>17</v>
      </c>
      <c r="B23" s="7" t="s">
        <v>51</v>
      </c>
      <c r="C23" s="4" t="s">
        <v>10</v>
      </c>
      <c r="D23" s="5">
        <v>0.61</v>
      </c>
      <c r="E23" s="5">
        <f t="shared" ref="E23:E28" si="26">E22+D23</f>
        <v>7.7200000000000006</v>
      </c>
      <c r="F23" s="5">
        <f>F21+0.77</f>
        <v>8.91</v>
      </c>
      <c r="G23" s="16">
        <v>6.9444444444444447E-4</v>
      </c>
      <c r="H23" s="35">
        <v>6.9444444444444447E-4</v>
      </c>
      <c r="I23" s="38">
        <f t="shared" ref="I23:I28" si="27">I22+G23</f>
        <v>0.26458333333333328</v>
      </c>
      <c r="J23" s="32">
        <f t="shared" ref="J23:J28" si="28">J22+G23</f>
        <v>0.28749999999999992</v>
      </c>
      <c r="K23" s="32">
        <f>K21+H23</f>
        <v>0.32708333333333328</v>
      </c>
      <c r="L23" s="32">
        <f>L21+H23</f>
        <v>0.37013888888888885</v>
      </c>
      <c r="M23" s="32">
        <f t="shared" si="6"/>
        <v>0.42430555555555549</v>
      </c>
      <c r="N23" s="32">
        <f t="shared" si="7"/>
        <v>0.50763888888888886</v>
      </c>
      <c r="O23" s="32">
        <f>O21+H23</f>
        <v>0.57152777777777775</v>
      </c>
      <c r="P23" s="32">
        <f>P22+G23</f>
        <v>0.59444444444444444</v>
      </c>
      <c r="Q23" s="32">
        <f>Q21+H23</f>
        <v>0.61319444444444438</v>
      </c>
      <c r="R23" s="32">
        <f>R22+G23</f>
        <v>0.63611111111111107</v>
      </c>
      <c r="S23" s="32">
        <f t="shared" si="10"/>
        <v>0.67083333333333328</v>
      </c>
      <c r="T23" s="50">
        <f t="shared" si="11"/>
        <v>0.7090277777777777</v>
      </c>
      <c r="U23" s="50">
        <f t="shared" si="12"/>
        <v>0.75416666666666654</v>
      </c>
      <c r="V23" s="42">
        <f t="shared" si="13"/>
        <v>0.80972222222222223</v>
      </c>
      <c r="X23" s="38">
        <f t="shared" si="14"/>
        <v>0.26458333333333328</v>
      </c>
      <c r="Y23" s="32">
        <f t="shared" si="15"/>
        <v>0.32708333333333328</v>
      </c>
      <c r="Z23" s="32">
        <f t="shared" si="16"/>
        <v>0.38958333333333334</v>
      </c>
      <c r="AA23" s="32">
        <f>AA21+H23</f>
        <v>0.43263888888888885</v>
      </c>
      <c r="AB23" s="32">
        <f t="shared" si="18"/>
        <v>0.51458333333333328</v>
      </c>
      <c r="AC23" s="32">
        <f>AC21+H23</f>
        <v>0.59583333333333333</v>
      </c>
      <c r="AD23" s="32">
        <f t="shared" si="20"/>
        <v>0.64305555555555549</v>
      </c>
      <c r="AE23" s="50">
        <f>AE21+H23</f>
        <v>0.70347222222222217</v>
      </c>
      <c r="AF23" s="50">
        <f t="shared" si="22"/>
        <v>0.75416666666666654</v>
      </c>
      <c r="AG23" s="42">
        <f>AG22+G23</f>
        <v>0.80972222222222223</v>
      </c>
    </row>
    <row r="24" spans="1:33" x14ac:dyDescent="0.3">
      <c r="A24" s="4">
        <v>18</v>
      </c>
      <c r="B24" s="7" t="s">
        <v>50</v>
      </c>
      <c r="C24" s="4" t="s">
        <v>10</v>
      </c>
      <c r="D24" s="5">
        <v>0.42</v>
      </c>
      <c r="E24" s="5">
        <f t="shared" si="26"/>
        <v>8.14</v>
      </c>
      <c r="F24" s="5">
        <f>F23+D24</f>
        <v>9.33</v>
      </c>
      <c r="G24" s="16">
        <v>6.9444444444444447E-4</v>
      </c>
      <c r="H24" s="35">
        <v>6.9444444444444447E-4</v>
      </c>
      <c r="I24" s="38">
        <f t="shared" si="27"/>
        <v>0.26527777777777772</v>
      </c>
      <c r="J24" s="32">
        <f t="shared" si="28"/>
        <v>0.28819444444444436</v>
      </c>
      <c r="K24" s="32">
        <f>K23+H24</f>
        <v>0.32777777777777772</v>
      </c>
      <c r="L24" s="32">
        <f>L23+H24</f>
        <v>0.37083333333333329</v>
      </c>
      <c r="M24" s="32">
        <f t="shared" si="6"/>
        <v>0.42499999999999993</v>
      </c>
      <c r="N24" s="32">
        <f t="shared" si="7"/>
        <v>0.5083333333333333</v>
      </c>
      <c r="O24" s="32">
        <f>O23+H24</f>
        <v>0.57222222222222219</v>
      </c>
      <c r="P24" s="32">
        <f>P23+H24</f>
        <v>0.59513888888888888</v>
      </c>
      <c r="Q24" s="32">
        <f>Q23+H24</f>
        <v>0.61388888888888882</v>
      </c>
      <c r="R24" s="32">
        <f t="shared" ref="R24:R28" si="29">R23+G24</f>
        <v>0.63680555555555551</v>
      </c>
      <c r="S24" s="32">
        <f t="shared" si="10"/>
        <v>0.67152777777777772</v>
      </c>
      <c r="T24" s="50">
        <f t="shared" si="11"/>
        <v>0.70972222222222214</v>
      </c>
      <c r="U24" s="50">
        <f t="shared" si="12"/>
        <v>0.75486111111111098</v>
      </c>
      <c r="V24" s="42">
        <f t="shared" si="13"/>
        <v>0.81041666666666667</v>
      </c>
      <c r="X24" s="38">
        <f t="shared" si="14"/>
        <v>0.26527777777777772</v>
      </c>
      <c r="Y24" s="32">
        <f t="shared" si="15"/>
        <v>0.32777777777777772</v>
      </c>
      <c r="Z24" s="32">
        <f t="shared" si="16"/>
        <v>0.39027777777777778</v>
      </c>
      <c r="AA24" s="32">
        <f t="shared" si="17"/>
        <v>0.43333333333333329</v>
      </c>
      <c r="AB24" s="32">
        <f t="shared" si="18"/>
        <v>0.51527777777777772</v>
      </c>
      <c r="AC24" s="32">
        <f t="shared" si="19"/>
        <v>0.59652777777777777</v>
      </c>
      <c r="AD24" s="32">
        <f t="shared" si="20"/>
        <v>0.64374999999999993</v>
      </c>
      <c r="AE24" s="50">
        <f t="shared" si="21"/>
        <v>0.70416666666666661</v>
      </c>
      <c r="AF24" s="50">
        <f t="shared" si="22"/>
        <v>0.75486111111111098</v>
      </c>
      <c r="AG24" s="42">
        <f t="shared" si="23"/>
        <v>0.81041666666666667</v>
      </c>
    </row>
    <row r="25" spans="1:33" x14ac:dyDescent="0.3">
      <c r="A25" s="4">
        <v>19</v>
      </c>
      <c r="B25" s="7" t="s">
        <v>52</v>
      </c>
      <c r="C25" s="4" t="s">
        <v>10</v>
      </c>
      <c r="D25" s="5">
        <v>1</v>
      </c>
      <c r="E25" s="5">
        <f t="shared" si="26"/>
        <v>9.14</v>
      </c>
      <c r="F25" s="5">
        <f>F24+D25</f>
        <v>10.33</v>
      </c>
      <c r="G25" s="16">
        <v>1.3888888888888889E-3</v>
      </c>
      <c r="H25" s="35">
        <v>1.3888888888888889E-3</v>
      </c>
      <c r="I25" s="38">
        <f t="shared" si="27"/>
        <v>0.26666666666666661</v>
      </c>
      <c r="J25" s="32">
        <f t="shared" si="28"/>
        <v>0.28958333333333325</v>
      </c>
      <c r="K25" s="32">
        <f>K24+H25</f>
        <v>0.32916666666666661</v>
      </c>
      <c r="L25" s="32">
        <f>L24+H25</f>
        <v>0.37222222222222218</v>
      </c>
      <c r="M25" s="32">
        <f t="shared" si="6"/>
        <v>0.42638888888888882</v>
      </c>
      <c r="N25" s="32">
        <f t="shared" si="7"/>
        <v>0.50972222222222219</v>
      </c>
      <c r="O25" s="32">
        <f>O24+H25</f>
        <v>0.57361111111111107</v>
      </c>
      <c r="P25" s="32">
        <f>P24+H25</f>
        <v>0.59652777777777777</v>
      </c>
      <c r="Q25" s="32">
        <f>Q24+H25</f>
        <v>0.6152777777777777</v>
      </c>
      <c r="R25" s="32">
        <f t="shared" si="29"/>
        <v>0.6381944444444444</v>
      </c>
      <c r="S25" s="32">
        <f t="shared" si="10"/>
        <v>0.67291666666666661</v>
      </c>
      <c r="T25" s="50">
        <f t="shared" si="11"/>
        <v>0.71111111111111103</v>
      </c>
      <c r="U25" s="50">
        <f t="shared" si="12"/>
        <v>0.75624999999999987</v>
      </c>
      <c r="V25" s="42">
        <f t="shared" si="13"/>
        <v>0.81180555555555556</v>
      </c>
      <c r="X25" s="38">
        <f t="shared" si="14"/>
        <v>0.26666666666666661</v>
      </c>
      <c r="Y25" s="32">
        <f t="shared" si="15"/>
        <v>0.32916666666666661</v>
      </c>
      <c r="Z25" s="32">
        <f t="shared" si="16"/>
        <v>0.39166666666666666</v>
      </c>
      <c r="AA25" s="32">
        <f t="shared" si="17"/>
        <v>0.43472222222222218</v>
      </c>
      <c r="AB25" s="32">
        <f t="shared" si="18"/>
        <v>0.51666666666666661</v>
      </c>
      <c r="AC25" s="32">
        <f t="shared" si="19"/>
        <v>0.59791666666666665</v>
      </c>
      <c r="AD25" s="32">
        <f t="shared" si="20"/>
        <v>0.64513888888888882</v>
      </c>
      <c r="AE25" s="50">
        <f t="shared" si="21"/>
        <v>0.70555555555555549</v>
      </c>
      <c r="AF25" s="50">
        <f t="shared" si="22"/>
        <v>0.75624999999999987</v>
      </c>
      <c r="AG25" s="42">
        <f t="shared" si="23"/>
        <v>0.81180555555555556</v>
      </c>
    </row>
    <row r="26" spans="1:33" x14ac:dyDescent="0.3">
      <c r="A26" s="4">
        <v>20</v>
      </c>
      <c r="B26" s="7" t="s">
        <v>53</v>
      </c>
      <c r="C26" s="4" t="s">
        <v>10</v>
      </c>
      <c r="D26" s="5">
        <v>0.9</v>
      </c>
      <c r="E26" s="5">
        <f t="shared" si="26"/>
        <v>10.040000000000001</v>
      </c>
      <c r="F26" s="5">
        <f>F25+D26</f>
        <v>11.23</v>
      </c>
      <c r="G26" s="16">
        <v>6.9444444444444447E-4</v>
      </c>
      <c r="H26" s="35">
        <v>6.9444444444444447E-4</v>
      </c>
      <c r="I26" s="38">
        <f t="shared" si="27"/>
        <v>0.26736111111111105</v>
      </c>
      <c r="J26" s="32">
        <f t="shared" si="28"/>
        <v>0.29027777777777769</v>
      </c>
      <c r="K26" s="32">
        <f>K25+H26</f>
        <v>0.32986111111111105</v>
      </c>
      <c r="L26" s="32">
        <f>L25+H26</f>
        <v>0.37291666666666662</v>
      </c>
      <c r="M26" s="32">
        <f t="shared" si="6"/>
        <v>0.42708333333333326</v>
      </c>
      <c r="N26" s="32">
        <f t="shared" si="7"/>
        <v>0.51041666666666663</v>
      </c>
      <c r="O26" s="32">
        <f>O25+H26</f>
        <v>0.57430555555555551</v>
      </c>
      <c r="P26" s="32">
        <f>P25+H26</f>
        <v>0.59722222222222221</v>
      </c>
      <c r="Q26" s="32">
        <f>Q25+H26</f>
        <v>0.61597222222222214</v>
      </c>
      <c r="R26" s="32">
        <f t="shared" si="29"/>
        <v>0.63888888888888884</v>
      </c>
      <c r="S26" s="32">
        <f t="shared" si="10"/>
        <v>0.67361111111111105</v>
      </c>
      <c r="T26" s="50">
        <f t="shared" si="11"/>
        <v>0.71180555555555547</v>
      </c>
      <c r="U26" s="50">
        <f t="shared" si="12"/>
        <v>0.75694444444444431</v>
      </c>
      <c r="V26" s="42">
        <f t="shared" si="13"/>
        <v>0.8125</v>
      </c>
      <c r="X26" s="38">
        <f t="shared" si="14"/>
        <v>0.26736111111111105</v>
      </c>
      <c r="Y26" s="32">
        <f t="shared" si="15"/>
        <v>0.32986111111111105</v>
      </c>
      <c r="Z26" s="32">
        <f t="shared" si="16"/>
        <v>0.3923611111111111</v>
      </c>
      <c r="AA26" s="32">
        <f t="shared" si="17"/>
        <v>0.43541666666666662</v>
      </c>
      <c r="AB26" s="32">
        <f t="shared" si="18"/>
        <v>0.51736111111111105</v>
      </c>
      <c r="AC26" s="32">
        <f t="shared" si="19"/>
        <v>0.59861111111111109</v>
      </c>
      <c r="AD26" s="32">
        <f t="shared" si="20"/>
        <v>0.64583333333333326</v>
      </c>
      <c r="AE26" s="50">
        <f t="shared" si="21"/>
        <v>0.70624999999999993</v>
      </c>
      <c r="AF26" s="50">
        <f t="shared" si="22"/>
        <v>0.75694444444444431</v>
      </c>
      <c r="AG26" s="42">
        <f t="shared" si="23"/>
        <v>0.8125</v>
      </c>
    </row>
    <row r="27" spans="1:33" x14ac:dyDescent="0.3">
      <c r="A27" s="4">
        <v>21</v>
      </c>
      <c r="B27" s="7" t="s">
        <v>61</v>
      </c>
      <c r="C27" s="4" t="s">
        <v>10</v>
      </c>
      <c r="D27" s="5">
        <v>0.33</v>
      </c>
      <c r="E27" s="5">
        <f t="shared" si="26"/>
        <v>10.370000000000001</v>
      </c>
      <c r="F27" s="5">
        <f>F26+D27</f>
        <v>11.56</v>
      </c>
      <c r="G27" s="16">
        <v>6.9444444444444447E-4</v>
      </c>
      <c r="H27" s="35">
        <v>6.9444444444444447E-4</v>
      </c>
      <c r="I27" s="38">
        <f t="shared" si="27"/>
        <v>0.26805555555555549</v>
      </c>
      <c r="J27" s="32">
        <f t="shared" si="28"/>
        <v>0.29097222222222213</v>
      </c>
      <c r="K27" s="32">
        <f>K26+H27</f>
        <v>0.33055555555555549</v>
      </c>
      <c r="L27" s="32">
        <f>L26+H27</f>
        <v>0.37361111111111106</v>
      </c>
      <c r="M27" s="32">
        <f t="shared" si="6"/>
        <v>0.4277777777777777</v>
      </c>
      <c r="N27" s="32">
        <f t="shared" si="7"/>
        <v>0.51111111111111107</v>
      </c>
      <c r="O27" s="32">
        <f>O26+H27</f>
        <v>0.57499999999999996</v>
      </c>
      <c r="P27" s="32">
        <f>P26+H27</f>
        <v>0.59791666666666665</v>
      </c>
      <c r="Q27" s="32">
        <f>Q26+H27</f>
        <v>0.61666666666666659</v>
      </c>
      <c r="R27" s="32">
        <f t="shared" si="29"/>
        <v>0.63958333333333328</v>
      </c>
      <c r="S27" s="32">
        <f t="shared" si="10"/>
        <v>0.67430555555555549</v>
      </c>
      <c r="T27" s="50">
        <f t="shared" si="11"/>
        <v>0.71249999999999991</v>
      </c>
      <c r="U27" s="50">
        <f t="shared" si="12"/>
        <v>0.75763888888888875</v>
      </c>
      <c r="V27" s="42">
        <f t="shared" si="13"/>
        <v>0.81319444444444444</v>
      </c>
      <c r="X27" s="38">
        <f t="shared" si="14"/>
        <v>0.26805555555555549</v>
      </c>
      <c r="Y27" s="32">
        <f t="shared" si="15"/>
        <v>0.33055555555555549</v>
      </c>
      <c r="Z27" s="32">
        <f t="shared" si="16"/>
        <v>0.39305555555555555</v>
      </c>
      <c r="AA27" s="32">
        <f t="shared" si="17"/>
        <v>0.43611111111111106</v>
      </c>
      <c r="AB27" s="32">
        <f t="shared" si="18"/>
        <v>0.51805555555555549</v>
      </c>
      <c r="AC27" s="32">
        <f t="shared" si="19"/>
        <v>0.59930555555555554</v>
      </c>
      <c r="AD27" s="32">
        <f t="shared" si="20"/>
        <v>0.6465277777777777</v>
      </c>
      <c r="AE27" s="50">
        <f t="shared" si="21"/>
        <v>0.70694444444444438</v>
      </c>
      <c r="AF27" s="50">
        <f t="shared" si="22"/>
        <v>0.75763888888888875</v>
      </c>
      <c r="AG27" s="42">
        <f t="shared" si="23"/>
        <v>0.81319444444444444</v>
      </c>
    </row>
    <row r="28" spans="1:33" ht="15" thickBot="1" x14ac:dyDescent="0.35">
      <c r="A28" s="9">
        <v>22</v>
      </c>
      <c r="B28" s="8" t="s">
        <v>6</v>
      </c>
      <c r="C28" s="9" t="s">
        <v>10</v>
      </c>
      <c r="D28" s="15">
        <v>0.61</v>
      </c>
      <c r="E28" s="15">
        <f t="shared" si="26"/>
        <v>10.98</v>
      </c>
      <c r="F28" s="15">
        <f>F27+D28</f>
        <v>12.17</v>
      </c>
      <c r="G28" s="18">
        <v>6.9444444444444447E-4</v>
      </c>
      <c r="H28" s="36">
        <v>6.9444444444444447E-4</v>
      </c>
      <c r="I28" s="39">
        <f t="shared" si="27"/>
        <v>0.26874999999999993</v>
      </c>
      <c r="J28" s="33">
        <f t="shared" si="28"/>
        <v>0.29166666666666657</v>
      </c>
      <c r="K28" s="33">
        <f>K27+H28</f>
        <v>0.33124999999999993</v>
      </c>
      <c r="L28" s="33">
        <f>L27+H28</f>
        <v>0.3743055555555555</v>
      </c>
      <c r="M28" s="33">
        <f t="shared" si="6"/>
        <v>0.42847222222222214</v>
      </c>
      <c r="N28" s="33">
        <f t="shared" si="7"/>
        <v>0.51180555555555551</v>
      </c>
      <c r="O28" s="33">
        <f>O27+H28</f>
        <v>0.5756944444444444</v>
      </c>
      <c r="P28" s="33">
        <f>P27+H28</f>
        <v>0.59861111111111109</v>
      </c>
      <c r="Q28" s="33">
        <f>Q27+H28</f>
        <v>0.61736111111111103</v>
      </c>
      <c r="R28" s="33">
        <f t="shared" si="29"/>
        <v>0.64027777777777772</v>
      </c>
      <c r="S28" s="33">
        <f t="shared" si="10"/>
        <v>0.67499999999999993</v>
      </c>
      <c r="T28" s="51">
        <f t="shared" si="11"/>
        <v>0.71319444444444435</v>
      </c>
      <c r="U28" s="51">
        <f t="shared" si="12"/>
        <v>0.75833333333333319</v>
      </c>
      <c r="V28" s="44">
        <f t="shared" si="13"/>
        <v>0.81388888888888888</v>
      </c>
      <c r="X28" s="39">
        <f t="shared" si="14"/>
        <v>0.26874999999999993</v>
      </c>
      <c r="Y28" s="33">
        <f t="shared" si="15"/>
        <v>0.33124999999999993</v>
      </c>
      <c r="Z28" s="33">
        <f t="shared" si="16"/>
        <v>0.39374999999999999</v>
      </c>
      <c r="AA28" s="33">
        <f t="shared" si="17"/>
        <v>0.4368055555555555</v>
      </c>
      <c r="AB28" s="33">
        <f t="shared" si="18"/>
        <v>0.51874999999999993</v>
      </c>
      <c r="AC28" s="33">
        <f t="shared" si="19"/>
        <v>0.6</v>
      </c>
      <c r="AD28" s="33">
        <f t="shared" si="20"/>
        <v>0.64722222222222214</v>
      </c>
      <c r="AE28" s="51">
        <f t="shared" si="21"/>
        <v>0.70763888888888882</v>
      </c>
      <c r="AF28" s="51">
        <f t="shared" si="22"/>
        <v>0.75833333333333319</v>
      </c>
      <c r="AG28" s="44">
        <f t="shared" si="23"/>
        <v>0.81388888888888888</v>
      </c>
    </row>
    <row r="29" spans="1:33" s="62" customFormat="1" ht="15" thickBot="1" x14ac:dyDescent="0.35">
      <c r="A29" s="81"/>
      <c r="B29" s="82"/>
      <c r="C29" s="83"/>
      <c r="D29" s="71"/>
      <c r="E29" s="71">
        <f>E28</f>
        <v>10.98</v>
      </c>
      <c r="F29" s="71">
        <f>F28</f>
        <v>12.17</v>
      </c>
      <c r="G29" s="72">
        <f>SUM(G7:G28)</f>
        <v>1.5277777777777772E-2</v>
      </c>
      <c r="H29" s="80">
        <f>SUM(H7:H28)</f>
        <v>1.6666666666666663E-2</v>
      </c>
      <c r="I29" s="73">
        <f>E28</f>
        <v>10.98</v>
      </c>
      <c r="J29" s="71">
        <f>E28</f>
        <v>10.98</v>
      </c>
      <c r="K29" s="71">
        <f>F28</f>
        <v>12.17</v>
      </c>
      <c r="L29" s="71">
        <f>F28</f>
        <v>12.17</v>
      </c>
      <c r="M29" s="71">
        <f>$E$28</f>
        <v>10.98</v>
      </c>
      <c r="N29" s="71">
        <f t="shared" ref="N29:V29" si="30">$E$28</f>
        <v>10.98</v>
      </c>
      <c r="O29" s="71">
        <f>F28</f>
        <v>12.17</v>
      </c>
      <c r="P29" s="71">
        <f t="shared" si="30"/>
        <v>10.98</v>
      </c>
      <c r="Q29" s="71">
        <f>F28</f>
        <v>12.17</v>
      </c>
      <c r="R29" s="71">
        <f t="shared" si="30"/>
        <v>10.98</v>
      </c>
      <c r="S29" s="71">
        <f t="shared" si="30"/>
        <v>10.98</v>
      </c>
      <c r="T29" s="74">
        <f t="shared" si="30"/>
        <v>10.98</v>
      </c>
      <c r="U29" s="74">
        <f t="shared" si="30"/>
        <v>10.98</v>
      </c>
      <c r="V29" s="75">
        <f t="shared" si="30"/>
        <v>10.98</v>
      </c>
      <c r="X29" s="76">
        <f>E28</f>
        <v>10.98</v>
      </c>
      <c r="Y29" s="71">
        <f>E28</f>
        <v>10.98</v>
      </c>
      <c r="Z29" s="71">
        <f>E28</f>
        <v>10.98</v>
      </c>
      <c r="AA29" s="71">
        <f>F28</f>
        <v>12.17</v>
      </c>
      <c r="AB29" s="71">
        <f>E28</f>
        <v>10.98</v>
      </c>
      <c r="AC29" s="71">
        <f>F28</f>
        <v>12.17</v>
      </c>
      <c r="AD29" s="71">
        <f>E28</f>
        <v>10.98</v>
      </c>
      <c r="AE29" s="74">
        <f>F28</f>
        <v>12.17</v>
      </c>
      <c r="AF29" s="74">
        <f>E28</f>
        <v>10.98</v>
      </c>
      <c r="AG29" s="75">
        <f>E28</f>
        <v>10.98</v>
      </c>
    </row>
    <row r="30" spans="1:33" ht="19.95" customHeight="1" x14ac:dyDescent="0.3">
      <c r="A30" s="63" t="s">
        <v>154</v>
      </c>
    </row>
    <row r="31" spans="1:33" ht="19.95" customHeight="1" x14ac:dyDescent="0.3">
      <c r="A31" s="65" t="s">
        <v>155</v>
      </c>
    </row>
    <row r="32" spans="1:33" x14ac:dyDescent="0.3">
      <c r="L32"/>
      <c r="M32"/>
      <c r="N32"/>
      <c r="O32"/>
    </row>
    <row r="33" spans="1:15" x14ac:dyDescent="0.3">
      <c r="A33" s="159" t="s">
        <v>11</v>
      </c>
      <c r="B33" s="159"/>
      <c r="L33"/>
      <c r="M33"/>
      <c r="N33"/>
      <c r="O33"/>
    </row>
    <row r="34" spans="1:15" x14ac:dyDescent="0.3">
      <c r="A34" s="53" t="s">
        <v>22</v>
      </c>
      <c r="B34" s="54">
        <f>SUM(I29:V29)</f>
        <v>158.47999999999999</v>
      </c>
      <c r="L34"/>
      <c r="M34"/>
      <c r="N34"/>
      <c r="O34"/>
    </row>
    <row r="35" spans="1:15" x14ac:dyDescent="0.3">
      <c r="A35" s="53" t="s">
        <v>14</v>
      </c>
      <c r="B35" s="55"/>
      <c r="L35"/>
      <c r="M35"/>
      <c r="N35"/>
      <c r="O35"/>
    </row>
    <row r="36" spans="1:15" x14ac:dyDescent="0.3">
      <c r="A36" s="53" t="s">
        <v>15</v>
      </c>
      <c r="B36" s="55"/>
    </row>
    <row r="37" spans="1:15" x14ac:dyDescent="0.3">
      <c r="A37" s="53" t="s">
        <v>12</v>
      </c>
      <c r="B37" s="54">
        <f>SUM(X29:AG29)</f>
        <v>113.37000000000002</v>
      </c>
    </row>
    <row r="38" spans="1:15" x14ac:dyDescent="0.3">
      <c r="A38" s="53" t="s">
        <v>13</v>
      </c>
      <c r="B38" s="55"/>
    </row>
    <row r="39" spans="1:15" x14ac:dyDescent="0.3">
      <c r="A39" s="53" t="s">
        <v>16</v>
      </c>
      <c r="B39" s="55"/>
    </row>
  </sheetData>
  <mergeCells count="11">
    <mergeCell ref="A33:B33"/>
    <mergeCell ref="I4:V4"/>
    <mergeCell ref="X4:AG4"/>
    <mergeCell ref="G5:G6"/>
    <mergeCell ref="H5:H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D083-3B21-4CBD-9C0F-5917CC790EFA}">
  <sheetPr>
    <tabColor rgb="FFFF0000"/>
  </sheetPr>
  <dimension ref="A1:BG59"/>
  <sheetViews>
    <sheetView zoomScale="80" zoomScaleNormal="80" workbookViewId="0">
      <selection activeCell="D41" sqref="D41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7" width="10.6640625" style="1" customWidth="1"/>
    <col min="8" max="21" width="9.109375" style="1"/>
    <col min="22" max="22" width="1.33203125" style="1" customWidth="1"/>
    <col min="23" max="33" width="9.109375" style="1"/>
    <col min="34" max="34" width="1.6640625" style="1" customWidth="1"/>
    <col min="35" max="41" width="9.109375" style="1"/>
    <col min="42" max="42" width="1.6640625" style="1" customWidth="1"/>
    <col min="43" max="51" width="9.109375" style="1"/>
    <col min="52" max="52" width="1.6640625" style="1" customWidth="1"/>
    <col min="53" max="59" width="0" style="1" hidden="1" customWidth="1"/>
    <col min="60" max="16384" width="9.109375" style="1"/>
  </cols>
  <sheetData>
    <row r="1" spans="1:59" ht="20.100000000000001" customHeight="1" x14ac:dyDescent="0.3">
      <c r="A1" s="65" t="s">
        <v>1</v>
      </c>
      <c r="B1" s="30">
        <v>1</v>
      </c>
      <c r="C1" s="3"/>
      <c r="D1" s="65" t="s">
        <v>2</v>
      </c>
      <c r="E1" s="66" t="s">
        <v>190</v>
      </c>
    </row>
    <row r="2" spans="1:59" ht="20.100000000000001" customHeight="1" x14ac:dyDescent="0.3">
      <c r="A2" s="65" t="s">
        <v>151</v>
      </c>
      <c r="J2" s="65" t="s">
        <v>683</v>
      </c>
    </row>
    <row r="3" spans="1:59" ht="20.100000000000001" customHeight="1" thickBot="1" x14ac:dyDescent="0.35">
      <c r="A3" s="65" t="s">
        <v>630</v>
      </c>
    </row>
    <row r="4" spans="1:59" ht="20.100000000000001" customHeight="1" thickBot="1" x14ac:dyDescent="0.35">
      <c r="H4" s="177" t="s">
        <v>75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9"/>
      <c r="V4" s="62"/>
      <c r="W4" s="177" t="s">
        <v>180</v>
      </c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I4" s="177" t="s">
        <v>321</v>
      </c>
      <c r="AJ4" s="178"/>
      <c r="AK4" s="178"/>
      <c r="AL4" s="178"/>
      <c r="AM4" s="178"/>
      <c r="AN4" s="178"/>
      <c r="AO4" s="179"/>
      <c r="AQ4" s="177" t="s">
        <v>163</v>
      </c>
      <c r="AR4" s="178"/>
      <c r="AS4" s="178"/>
      <c r="AT4" s="178"/>
      <c r="AU4" s="178"/>
      <c r="AV4" s="178"/>
      <c r="AW4" s="178"/>
      <c r="AX4" s="178"/>
      <c r="AY4" s="179"/>
      <c r="BA4" s="177" t="s">
        <v>164</v>
      </c>
      <c r="BB4" s="178"/>
      <c r="BC4" s="178"/>
      <c r="BD4" s="178"/>
      <c r="BE4" s="178"/>
      <c r="BF4" s="178"/>
      <c r="BG4" s="179"/>
    </row>
    <row r="5" spans="1:59" x14ac:dyDescent="0.3">
      <c r="A5" s="167" t="s">
        <v>3</v>
      </c>
      <c r="B5" s="169" t="s">
        <v>4</v>
      </c>
      <c r="C5" s="171" t="s">
        <v>9</v>
      </c>
      <c r="D5" s="173" t="s">
        <v>8</v>
      </c>
      <c r="E5" s="173" t="s">
        <v>73</v>
      </c>
      <c r="F5" s="173" t="s">
        <v>140</v>
      </c>
      <c r="G5" s="173" t="s">
        <v>141</v>
      </c>
      <c r="H5" s="6" t="s">
        <v>134</v>
      </c>
      <c r="I5" s="19">
        <v>102</v>
      </c>
      <c r="J5" s="19" t="s">
        <v>135</v>
      </c>
      <c r="K5" s="19" t="s">
        <v>136</v>
      </c>
      <c r="L5" s="19">
        <v>105</v>
      </c>
      <c r="M5" s="19">
        <v>106</v>
      </c>
      <c r="N5" s="19" t="s">
        <v>137</v>
      </c>
      <c r="O5" s="45">
        <v>108</v>
      </c>
      <c r="P5" s="45" t="s">
        <v>138</v>
      </c>
      <c r="Q5" s="45">
        <v>110</v>
      </c>
      <c r="R5" s="45">
        <v>111</v>
      </c>
      <c r="S5" s="48">
        <v>112</v>
      </c>
      <c r="T5" s="48">
        <v>113</v>
      </c>
      <c r="U5" s="46">
        <v>114</v>
      </c>
      <c r="W5" s="6" t="s">
        <v>134</v>
      </c>
      <c r="X5" s="45">
        <v>102</v>
      </c>
      <c r="Y5" s="45" t="s">
        <v>142</v>
      </c>
      <c r="Z5" s="45">
        <v>104</v>
      </c>
      <c r="AA5" s="45" t="s">
        <v>143</v>
      </c>
      <c r="AB5" s="45">
        <v>106</v>
      </c>
      <c r="AC5" s="45">
        <v>107</v>
      </c>
      <c r="AD5" s="45" t="s">
        <v>145</v>
      </c>
      <c r="AE5" s="48">
        <v>109</v>
      </c>
      <c r="AF5" s="48" t="s">
        <v>542</v>
      </c>
      <c r="AG5" s="46">
        <v>111</v>
      </c>
      <c r="AI5" s="6" t="s">
        <v>134</v>
      </c>
      <c r="AJ5" s="45" t="s">
        <v>156</v>
      </c>
      <c r="AK5" s="45" t="s">
        <v>142</v>
      </c>
      <c r="AL5" s="45" t="s">
        <v>157</v>
      </c>
      <c r="AM5" s="45" t="s">
        <v>160</v>
      </c>
      <c r="AN5" s="45" t="s">
        <v>158</v>
      </c>
      <c r="AO5" s="46" t="s">
        <v>161</v>
      </c>
      <c r="AQ5" s="6" t="s">
        <v>134</v>
      </c>
      <c r="AR5" s="45" t="s">
        <v>156</v>
      </c>
      <c r="AS5" s="45" t="s">
        <v>142</v>
      </c>
      <c r="AT5" s="45" t="s">
        <v>157</v>
      </c>
      <c r="AU5" s="45" t="s">
        <v>160</v>
      </c>
      <c r="AV5" s="45" t="s">
        <v>158</v>
      </c>
      <c r="AW5" s="45" t="s">
        <v>161</v>
      </c>
      <c r="AX5" s="45" t="s">
        <v>159</v>
      </c>
      <c r="AY5" s="46" t="s">
        <v>162</v>
      </c>
      <c r="BA5" s="6" t="s">
        <v>134</v>
      </c>
      <c r="BB5" s="45" t="s">
        <v>156</v>
      </c>
      <c r="BC5" s="45" t="s">
        <v>142</v>
      </c>
      <c r="BD5" s="45" t="s">
        <v>157</v>
      </c>
      <c r="BE5" s="45" t="s">
        <v>160</v>
      </c>
      <c r="BF5" s="45" t="s">
        <v>158</v>
      </c>
      <c r="BG5" s="46" t="s">
        <v>161</v>
      </c>
    </row>
    <row r="6" spans="1:59" ht="15" thickBot="1" x14ac:dyDescent="0.35">
      <c r="A6" s="168"/>
      <c r="B6" s="170"/>
      <c r="C6" s="172"/>
      <c r="D6" s="174"/>
      <c r="E6" s="174"/>
      <c r="F6" s="174"/>
      <c r="G6" s="174"/>
      <c r="H6" s="10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2</v>
      </c>
      <c r="Q6" s="12">
        <v>1</v>
      </c>
      <c r="R6" s="12">
        <v>1</v>
      </c>
      <c r="S6" s="11">
        <v>1</v>
      </c>
      <c r="T6" s="11">
        <v>1</v>
      </c>
      <c r="U6" s="47">
        <v>1</v>
      </c>
      <c r="W6" s="10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1">
        <v>1</v>
      </c>
      <c r="AF6" s="11">
        <v>1</v>
      </c>
      <c r="AG6" s="47">
        <v>1</v>
      </c>
      <c r="AI6" s="10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47">
        <v>1</v>
      </c>
      <c r="AQ6" s="10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47">
        <v>1</v>
      </c>
      <c r="BA6" s="10">
        <v>1</v>
      </c>
      <c r="BB6" s="12">
        <v>1</v>
      </c>
      <c r="BC6" s="12">
        <v>1</v>
      </c>
      <c r="BD6" s="12">
        <v>1</v>
      </c>
      <c r="BE6" s="12">
        <v>1</v>
      </c>
      <c r="BF6" s="12">
        <v>1</v>
      </c>
      <c r="BG6" s="47">
        <v>1</v>
      </c>
    </row>
    <row r="7" spans="1:59" x14ac:dyDescent="0.3">
      <c r="A7" s="6">
        <v>1</v>
      </c>
      <c r="B7" s="13" t="s">
        <v>6</v>
      </c>
      <c r="C7" s="6" t="s">
        <v>10</v>
      </c>
      <c r="D7" s="14"/>
      <c r="E7" s="14">
        <v>0</v>
      </c>
      <c r="F7" s="14">
        <v>0</v>
      </c>
      <c r="G7" s="14">
        <v>0</v>
      </c>
      <c r="H7" s="37" t="s">
        <v>422</v>
      </c>
      <c r="I7" s="31" t="s">
        <v>423</v>
      </c>
      <c r="J7" s="31" t="s">
        <v>424</v>
      </c>
      <c r="K7" s="31" t="s">
        <v>425</v>
      </c>
      <c r="L7" s="31" t="s">
        <v>426</v>
      </c>
      <c r="M7" s="31">
        <v>0.49652777777777773</v>
      </c>
      <c r="N7" s="31">
        <v>0.56041666666666667</v>
      </c>
      <c r="O7" s="31">
        <v>0.58333333333333337</v>
      </c>
      <c r="P7" s="31">
        <v>0.6020833333333333</v>
      </c>
      <c r="Q7" s="31">
        <v>0.63194444444444442</v>
      </c>
      <c r="R7" s="31">
        <v>0.65972222222222221</v>
      </c>
      <c r="S7" s="49">
        <v>0.69791666666666663</v>
      </c>
      <c r="T7" s="49">
        <v>0.75</v>
      </c>
      <c r="U7" s="41">
        <v>0.80555555555555547</v>
      </c>
      <c r="W7" s="37" t="s">
        <v>422</v>
      </c>
      <c r="X7" s="31" t="s">
        <v>512</v>
      </c>
      <c r="Y7" s="31" t="s">
        <v>513</v>
      </c>
      <c r="Z7" s="31">
        <v>0.4201388888888889</v>
      </c>
      <c r="AA7" s="31">
        <v>0.4861111111111111</v>
      </c>
      <c r="AB7" s="31">
        <v>0.51388888888888895</v>
      </c>
      <c r="AC7" s="31">
        <v>0.58333333333333337</v>
      </c>
      <c r="AD7" s="31">
        <v>0.64236111111111105</v>
      </c>
      <c r="AE7" s="49">
        <v>0.70486111111111116</v>
      </c>
      <c r="AF7" s="49">
        <v>0.75347222222222221</v>
      </c>
      <c r="AG7" s="41">
        <v>0.80902777777777779</v>
      </c>
      <c r="AI7" s="37" t="s">
        <v>504</v>
      </c>
      <c r="AJ7" s="31" t="s">
        <v>543</v>
      </c>
      <c r="AK7" s="31">
        <v>0.41666666666666669</v>
      </c>
      <c r="AL7" s="31">
        <v>0.45833333333333331</v>
      </c>
      <c r="AM7" s="31">
        <v>0.5</v>
      </c>
      <c r="AN7" s="31">
        <v>0.57291666666666663</v>
      </c>
      <c r="AO7" s="41">
        <v>0.625</v>
      </c>
      <c r="AQ7" s="37" t="s">
        <v>504</v>
      </c>
      <c r="AR7" s="31" t="s">
        <v>543</v>
      </c>
      <c r="AS7" s="31">
        <v>0.41666666666666669</v>
      </c>
      <c r="AT7" s="31">
        <v>0.45833333333333331</v>
      </c>
      <c r="AU7" s="31">
        <v>0.5</v>
      </c>
      <c r="AV7" s="31">
        <v>0.57291666666666663</v>
      </c>
      <c r="AW7" s="31">
        <v>0.625</v>
      </c>
      <c r="AX7" s="31">
        <v>0.67708333333333337</v>
      </c>
      <c r="AY7" s="41">
        <v>0.72569444444444453</v>
      </c>
      <c r="BA7" s="37">
        <v>0.375</v>
      </c>
      <c r="BB7" s="31">
        <v>0.4375</v>
      </c>
      <c r="BC7" s="31">
        <v>0.5</v>
      </c>
      <c r="BD7" s="31">
        <v>0.57291666666666663</v>
      </c>
      <c r="BE7" s="31">
        <v>0.625</v>
      </c>
      <c r="BF7" s="31">
        <v>0.67708333333333337</v>
      </c>
      <c r="BG7" s="41">
        <v>0.72569444444444453</v>
      </c>
    </row>
    <row r="8" spans="1:59" x14ac:dyDescent="0.3">
      <c r="A8" s="4">
        <v>2</v>
      </c>
      <c r="B8" s="7" t="s">
        <v>61</v>
      </c>
      <c r="C8" s="4" t="s">
        <v>10</v>
      </c>
      <c r="D8" s="5">
        <v>0.62</v>
      </c>
      <c r="E8" s="5">
        <f>E7+D8</f>
        <v>0.62</v>
      </c>
      <c r="F8" s="5">
        <f>F7+D8</f>
        <v>0.62</v>
      </c>
      <c r="G8" s="5">
        <f>G7+D8</f>
        <v>0.62</v>
      </c>
      <c r="H8" s="38" t="s">
        <v>427</v>
      </c>
      <c r="I8" s="32" t="s">
        <v>428</v>
      </c>
      <c r="J8" s="32" t="s">
        <v>429</v>
      </c>
      <c r="K8" s="32" t="s">
        <v>430</v>
      </c>
      <c r="L8" s="32" t="s">
        <v>431</v>
      </c>
      <c r="M8" s="32">
        <v>0.49722222222222223</v>
      </c>
      <c r="N8" s="32">
        <v>0.56180555555555556</v>
      </c>
      <c r="O8" s="32">
        <v>0.58472222222222225</v>
      </c>
      <c r="P8" s="32">
        <v>0.60347222222222219</v>
      </c>
      <c r="Q8" s="32">
        <v>0.6333333333333333</v>
      </c>
      <c r="R8" s="32">
        <v>0.66111111111111109</v>
      </c>
      <c r="S8" s="50">
        <v>0.69930555555555562</v>
      </c>
      <c r="T8" s="50">
        <v>0.75069444444444444</v>
      </c>
      <c r="U8" s="42">
        <v>0.80625000000000002</v>
      </c>
      <c r="W8" s="38" t="s">
        <v>427</v>
      </c>
      <c r="X8" s="32" t="s">
        <v>444</v>
      </c>
      <c r="Y8" s="32" t="s">
        <v>514</v>
      </c>
      <c r="Z8" s="32">
        <v>0.42083333333333334</v>
      </c>
      <c r="AA8" s="32">
        <v>0.48680555555555555</v>
      </c>
      <c r="AB8" s="32">
        <v>0.51458333333333328</v>
      </c>
      <c r="AC8" s="32">
        <v>0.58472222222222225</v>
      </c>
      <c r="AD8" s="32">
        <v>0.64374999999999993</v>
      </c>
      <c r="AE8" s="50">
        <v>0.70624999999999993</v>
      </c>
      <c r="AF8" s="50">
        <v>0.75416666666666676</v>
      </c>
      <c r="AG8" s="42">
        <v>0.80972222222222223</v>
      </c>
      <c r="AI8" s="38" t="s">
        <v>544</v>
      </c>
      <c r="AJ8" s="32" t="s">
        <v>545</v>
      </c>
      <c r="AK8" s="32">
        <v>0.41736111111111113</v>
      </c>
      <c r="AL8" s="32">
        <v>0.45902777777777781</v>
      </c>
      <c r="AM8" s="32">
        <v>0.50069444444444444</v>
      </c>
      <c r="AN8" s="32">
        <v>0.57361111111111118</v>
      </c>
      <c r="AO8" s="42">
        <v>0.62569444444444444</v>
      </c>
      <c r="AQ8" s="38" t="s">
        <v>544</v>
      </c>
      <c r="AR8" s="32" t="s">
        <v>545</v>
      </c>
      <c r="AS8" s="32">
        <v>0.41736111111111113</v>
      </c>
      <c r="AT8" s="32">
        <v>0.45902777777777781</v>
      </c>
      <c r="AU8" s="32">
        <v>0.50069444444444444</v>
      </c>
      <c r="AV8" s="32">
        <v>0.57361111111111118</v>
      </c>
      <c r="AW8" s="32">
        <v>0.62569444444444444</v>
      </c>
      <c r="AX8" s="32">
        <v>0.6777777777777777</v>
      </c>
      <c r="AY8" s="42">
        <v>0.72638888888888886</v>
      </c>
      <c r="BA8" s="38" t="e">
        <f>BA7+#REF!</f>
        <v>#REF!</v>
      </c>
      <c r="BB8" s="32" t="e">
        <f>BB7+#REF!</f>
        <v>#REF!</v>
      </c>
      <c r="BC8" s="32" t="e">
        <f>BC7+#REF!</f>
        <v>#REF!</v>
      </c>
      <c r="BD8" s="32" t="e">
        <f>BD7+#REF!</f>
        <v>#REF!</v>
      </c>
      <c r="BE8" s="32" t="e">
        <f>BE7+#REF!</f>
        <v>#REF!</v>
      </c>
      <c r="BF8" s="32" t="e">
        <f>BF7+#REF!</f>
        <v>#REF!</v>
      </c>
      <c r="BG8" s="42" t="e">
        <f>BG7+#REF!</f>
        <v>#REF!</v>
      </c>
    </row>
    <row r="9" spans="1:59" x14ac:dyDescent="0.3">
      <c r="A9" s="4">
        <v>3</v>
      </c>
      <c r="B9" s="7" t="s">
        <v>53</v>
      </c>
      <c r="C9" s="4" t="s">
        <v>10</v>
      </c>
      <c r="D9" s="5">
        <v>0.3</v>
      </c>
      <c r="E9" s="5">
        <f t="shared" ref="E9:E12" si="0">E8+D9</f>
        <v>0.91999999999999993</v>
      </c>
      <c r="F9" s="5">
        <f t="shared" ref="F9:F12" si="1">F8+D9</f>
        <v>0.91999999999999993</v>
      </c>
      <c r="G9" s="5">
        <f t="shared" ref="G9:G12" si="2">G8+D9</f>
        <v>0.91999999999999993</v>
      </c>
      <c r="H9" s="38" t="s">
        <v>432</v>
      </c>
      <c r="I9" s="32" t="s">
        <v>433</v>
      </c>
      <c r="J9" s="32" t="s">
        <v>434</v>
      </c>
      <c r="K9" s="32" t="s">
        <v>435</v>
      </c>
      <c r="L9" s="32" t="s">
        <v>436</v>
      </c>
      <c r="M9" s="32">
        <v>0.49861111111111112</v>
      </c>
      <c r="N9" s="32">
        <v>0.56319444444444444</v>
      </c>
      <c r="O9" s="32">
        <v>0.58611111111111114</v>
      </c>
      <c r="P9" s="32">
        <v>0.60486111111111118</v>
      </c>
      <c r="Q9" s="32">
        <v>0.63472222222222219</v>
      </c>
      <c r="R9" s="32">
        <v>0.66249999999999998</v>
      </c>
      <c r="S9" s="50">
        <v>0.7006944444444444</v>
      </c>
      <c r="T9" s="50">
        <v>0.75208333333333333</v>
      </c>
      <c r="U9" s="42">
        <v>0.80763888888888891</v>
      </c>
      <c r="W9" s="38" t="s">
        <v>432</v>
      </c>
      <c r="X9" s="32" t="s">
        <v>515</v>
      </c>
      <c r="Y9" s="32" t="s">
        <v>516</v>
      </c>
      <c r="Z9" s="32">
        <v>0.42222222222222222</v>
      </c>
      <c r="AA9" s="32">
        <v>0.48819444444444443</v>
      </c>
      <c r="AB9" s="32">
        <v>0.51597222222222217</v>
      </c>
      <c r="AC9" s="32">
        <v>0.58611111111111114</v>
      </c>
      <c r="AD9" s="32">
        <v>0.64513888888888882</v>
      </c>
      <c r="AE9" s="50">
        <v>0.70763888888888893</v>
      </c>
      <c r="AF9" s="50">
        <v>0.75555555555555554</v>
      </c>
      <c r="AG9" s="42">
        <v>0.81111111111111101</v>
      </c>
      <c r="AI9" s="38" t="s">
        <v>508</v>
      </c>
      <c r="AJ9" s="32" t="s">
        <v>546</v>
      </c>
      <c r="AK9" s="32">
        <v>0.41875000000000001</v>
      </c>
      <c r="AL9" s="32">
        <v>0.4604166666666667</v>
      </c>
      <c r="AM9" s="32">
        <v>0.50208333333333333</v>
      </c>
      <c r="AN9" s="32">
        <v>0.57500000000000007</v>
      </c>
      <c r="AO9" s="42">
        <v>0.62708333333333333</v>
      </c>
      <c r="AQ9" s="38" t="s">
        <v>508</v>
      </c>
      <c r="AR9" s="32" t="s">
        <v>546</v>
      </c>
      <c r="AS9" s="32">
        <v>0.41875000000000001</v>
      </c>
      <c r="AT9" s="32">
        <v>0.4604166666666667</v>
      </c>
      <c r="AU9" s="32">
        <v>0.50208333333333333</v>
      </c>
      <c r="AV9" s="32">
        <v>0.57500000000000007</v>
      </c>
      <c r="AW9" s="32">
        <v>0.62708333333333333</v>
      </c>
      <c r="AX9" s="32">
        <v>0.6791666666666667</v>
      </c>
      <c r="AY9" s="42">
        <v>0.72777777777777775</v>
      </c>
      <c r="BA9" s="38" t="e">
        <f>BA8+#REF!</f>
        <v>#REF!</v>
      </c>
      <c r="BB9" s="32" t="e">
        <f>BB8+#REF!</f>
        <v>#REF!</v>
      </c>
      <c r="BC9" s="32" t="e">
        <f>BC8+#REF!</f>
        <v>#REF!</v>
      </c>
      <c r="BD9" s="32" t="e">
        <f>BD8+#REF!</f>
        <v>#REF!</v>
      </c>
      <c r="BE9" s="32" t="e">
        <f>BE8+#REF!</f>
        <v>#REF!</v>
      </c>
      <c r="BF9" s="32" t="e">
        <f>BF8+#REF!</f>
        <v>#REF!</v>
      </c>
      <c r="BG9" s="42" t="e">
        <f>BG8+#REF!</f>
        <v>#REF!</v>
      </c>
    </row>
    <row r="10" spans="1:59" x14ac:dyDescent="0.3">
      <c r="A10" s="4">
        <v>4</v>
      </c>
      <c r="B10" s="7" t="s">
        <v>52</v>
      </c>
      <c r="C10" s="4" t="s">
        <v>10</v>
      </c>
      <c r="D10" s="5">
        <v>0.9</v>
      </c>
      <c r="E10" s="5">
        <f t="shared" si="0"/>
        <v>1.8199999999999998</v>
      </c>
      <c r="F10" s="5">
        <f t="shared" si="1"/>
        <v>1.8199999999999998</v>
      </c>
      <c r="G10" s="5">
        <f t="shared" si="2"/>
        <v>1.8199999999999998</v>
      </c>
      <c r="H10" s="38" t="s">
        <v>437</v>
      </c>
      <c r="I10" s="32" t="s">
        <v>438</v>
      </c>
      <c r="J10" s="32" t="s">
        <v>439</v>
      </c>
      <c r="K10" s="32" t="s">
        <v>440</v>
      </c>
      <c r="L10" s="32" t="s">
        <v>441</v>
      </c>
      <c r="M10" s="32">
        <v>0.4993055555555555</v>
      </c>
      <c r="N10" s="32">
        <v>0.56458333333333333</v>
      </c>
      <c r="O10" s="32">
        <v>0.58750000000000002</v>
      </c>
      <c r="P10" s="32">
        <v>0.60625000000000007</v>
      </c>
      <c r="Q10" s="32">
        <v>0.63611111111111118</v>
      </c>
      <c r="R10" s="32">
        <v>0.66388888888888886</v>
      </c>
      <c r="S10" s="50">
        <v>0.70208333333333339</v>
      </c>
      <c r="T10" s="50">
        <v>0.75347222222222221</v>
      </c>
      <c r="U10" s="42">
        <v>0.80902777777777779</v>
      </c>
      <c r="W10" s="38" t="s">
        <v>437</v>
      </c>
      <c r="X10" s="32" t="s">
        <v>454</v>
      </c>
      <c r="Y10" s="32" t="s">
        <v>517</v>
      </c>
      <c r="Z10" s="32">
        <v>0.42291666666666666</v>
      </c>
      <c r="AA10" s="32">
        <v>0.48888888888888887</v>
      </c>
      <c r="AB10" s="32">
        <v>0.51666666666666672</v>
      </c>
      <c r="AC10" s="32">
        <v>0.58750000000000002</v>
      </c>
      <c r="AD10" s="32">
        <v>0.64652777777777781</v>
      </c>
      <c r="AE10" s="50">
        <v>0.7090277777777777</v>
      </c>
      <c r="AF10" s="50">
        <v>0.75694444444444453</v>
      </c>
      <c r="AG10" s="42">
        <v>0.8125</v>
      </c>
      <c r="AI10" s="38" t="s">
        <v>547</v>
      </c>
      <c r="AJ10" s="32" t="s">
        <v>548</v>
      </c>
      <c r="AK10" s="32">
        <v>0.41944444444444445</v>
      </c>
      <c r="AL10" s="32">
        <v>0.46111111111111108</v>
      </c>
      <c r="AM10" s="32">
        <v>0.50277777777777777</v>
      </c>
      <c r="AN10" s="32">
        <v>0.5756944444444444</v>
      </c>
      <c r="AO10" s="42">
        <v>0.62777777777777777</v>
      </c>
      <c r="AQ10" s="38" t="s">
        <v>547</v>
      </c>
      <c r="AR10" s="32" t="s">
        <v>548</v>
      </c>
      <c r="AS10" s="32">
        <v>0.41944444444444445</v>
      </c>
      <c r="AT10" s="32">
        <v>0.46111111111111108</v>
      </c>
      <c r="AU10" s="32">
        <v>0.50277777777777777</v>
      </c>
      <c r="AV10" s="32">
        <v>0.5756944444444444</v>
      </c>
      <c r="AW10" s="32">
        <v>0.62777777777777777</v>
      </c>
      <c r="AX10" s="32">
        <v>0.67986111111111114</v>
      </c>
      <c r="AY10" s="42">
        <v>0.7284722222222223</v>
      </c>
      <c r="BA10" s="38" t="e">
        <f>BA9+#REF!</f>
        <v>#REF!</v>
      </c>
      <c r="BB10" s="32" t="e">
        <f>BB9+#REF!</f>
        <v>#REF!</v>
      </c>
      <c r="BC10" s="32" t="e">
        <f>BC9+#REF!</f>
        <v>#REF!</v>
      </c>
      <c r="BD10" s="32" t="e">
        <f>BD9+#REF!</f>
        <v>#REF!</v>
      </c>
      <c r="BE10" s="32" t="e">
        <f>BE9+#REF!</f>
        <v>#REF!</v>
      </c>
      <c r="BF10" s="32" t="e">
        <f>BF9+#REF!</f>
        <v>#REF!</v>
      </c>
      <c r="BG10" s="42" t="e">
        <f>BG9+#REF!</f>
        <v>#REF!</v>
      </c>
    </row>
    <row r="11" spans="1:59" x14ac:dyDescent="0.3">
      <c r="A11" s="4">
        <v>5</v>
      </c>
      <c r="B11" s="7" t="s">
        <v>50</v>
      </c>
      <c r="C11" s="4" t="s">
        <v>10</v>
      </c>
      <c r="D11" s="5">
        <v>0.99</v>
      </c>
      <c r="E11" s="5">
        <f t="shared" si="0"/>
        <v>2.8099999999999996</v>
      </c>
      <c r="F11" s="5">
        <f t="shared" si="1"/>
        <v>2.8099999999999996</v>
      </c>
      <c r="G11" s="5">
        <f t="shared" si="2"/>
        <v>2.8099999999999996</v>
      </c>
      <c r="H11" s="38" t="s">
        <v>442</v>
      </c>
      <c r="I11" s="32" t="s">
        <v>443</v>
      </c>
      <c r="J11" s="32" t="s">
        <v>444</v>
      </c>
      <c r="K11" s="32" t="s">
        <v>445</v>
      </c>
      <c r="L11" s="32">
        <v>0.41805555555555557</v>
      </c>
      <c r="M11" s="32">
        <v>0.50069444444444444</v>
      </c>
      <c r="N11" s="32">
        <v>0.56597222222222221</v>
      </c>
      <c r="O11" s="32">
        <v>0.58888888888888891</v>
      </c>
      <c r="P11" s="32">
        <v>0.60763888888888895</v>
      </c>
      <c r="Q11" s="32">
        <v>0.63750000000000007</v>
      </c>
      <c r="R11" s="32">
        <v>0.66527777777777775</v>
      </c>
      <c r="S11" s="50">
        <v>0.70347222222222217</v>
      </c>
      <c r="T11" s="50">
        <v>0.75486111111111109</v>
      </c>
      <c r="U11" s="42">
        <v>0.81041666666666667</v>
      </c>
      <c r="W11" s="38" t="s">
        <v>442</v>
      </c>
      <c r="X11" s="32" t="s">
        <v>457</v>
      </c>
      <c r="Y11" s="32" t="s">
        <v>518</v>
      </c>
      <c r="Z11" s="32">
        <v>0.42499999999999999</v>
      </c>
      <c r="AA11" s="32">
        <v>0.49027777777777781</v>
      </c>
      <c r="AB11" s="32">
        <v>0.5180555555555556</v>
      </c>
      <c r="AC11" s="32">
        <v>0.58888888888888891</v>
      </c>
      <c r="AD11" s="32">
        <v>0.6479166666666667</v>
      </c>
      <c r="AE11" s="50">
        <v>0.7104166666666667</v>
      </c>
      <c r="AF11" s="50">
        <v>0.7583333333333333</v>
      </c>
      <c r="AG11" s="42">
        <v>0.81388888888888899</v>
      </c>
      <c r="AI11" s="38" t="s">
        <v>549</v>
      </c>
      <c r="AJ11" s="32" t="s">
        <v>514</v>
      </c>
      <c r="AK11" s="32">
        <v>0.42083333333333334</v>
      </c>
      <c r="AL11" s="32">
        <v>0.46249999999999997</v>
      </c>
      <c r="AM11" s="32">
        <v>0.50416666666666665</v>
      </c>
      <c r="AN11" s="32">
        <v>0.57708333333333328</v>
      </c>
      <c r="AO11" s="42">
        <v>0.62916666666666665</v>
      </c>
      <c r="AQ11" s="38" t="s">
        <v>549</v>
      </c>
      <c r="AR11" s="32" t="s">
        <v>514</v>
      </c>
      <c r="AS11" s="32">
        <v>0.42083333333333334</v>
      </c>
      <c r="AT11" s="32">
        <v>0.46249999999999997</v>
      </c>
      <c r="AU11" s="32">
        <v>0.50416666666666665</v>
      </c>
      <c r="AV11" s="32">
        <v>0.57708333333333328</v>
      </c>
      <c r="AW11" s="32">
        <v>0.62916666666666665</v>
      </c>
      <c r="AX11" s="32">
        <v>0.68125000000000002</v>
      </c>
      <c r="AY11" s="42">
        <v>0.72986111111111107</v>
      </c>
      <c r="BA11" s="38" t="e">
        <f>BA10+#REF!</f>
        <v>#REF!</v>
      </c>
      <c r="BB11" s="32" t="e">
        <f>BB10+#REF!</f>
        <v>#REF!</v>
      </c>
      <c r="BC11" s="32" t="e">
        <f>BC10+#REF!</f>
        <v>#REF!</v>
      </c>
      <c r="BD11" s="32" t="e">
        <f>BD10+#REF!</f>
        <v>#REF!</v>
      </c>
      <c r="BE11" s="32" t="e">
        <f>BE10+#REF!</f>
        <v>#REF!</v>
      </c>
      <c r="BF11" s="32" t="e">
        <f>BF10+#REF!</f>
        <v>#REF!</v>
      </c>
      <c r="BG11" s="42" t="e">
        <f>BG10+#REF!</f>
        <v>#REF!</v>
      </c>
    </row>
    <row r="12" spans="1:59" x14ac:dyDescent="0.3">
      <c r="A12" s="4">
        <v>6</v>
      </c>
      <c r="B12" s="7" t="s">
        <v>51</v>
      </c>
      <c r="C12" s="4" t="s">
        <v>10</v>
      </c>
      <c r="D12" s="5">
        <v>0.52</v>
      </c>
      <c r="E12" s="5">
        <f t="shared" si="0"/>
        <v>3.3299999999999996</v>
      </c>
      <c r="F12" s="5">
        <f t="shared" si="1"/>
        <v>3.3299999999999996</v>
      </c>
      <c r="G12" s="5">
        <f t="shared" si="2"/>
        <v>3.3299999999999996</v>
      </c>
      <c r="H12" s="38" t="s">
        <v>446</v>
      </c>
      <c r="I12" s="32" t="s">
        <v>447</v>
      </c>
      <c r="J12" s="32" t="s">
        <v>448</v>
      </c>
      <c r="K12" s="32" t="s">
        <v>449</v>
      </c>
      <c r="L12" s="32">
        <v>0.41875000000000001</v>
      </c>
      <c r="M12" s="32">
        <v>0.50138888888888888</v>
      </c>
      <c r="N12" s="32">
        <v>0.56666666666666665</v>
      </c>
      <c r="O12" s="32">
        <v>0.58958333333333335</v>
      </c>
      <c r="P12" s="32">
        <v>0.60833333333333328</v>
      </c>
      <c r="Q12" s="32">
        <v>0.6381944444444444</v>
      </c>
      <c r="R12" s="32">
        <v>0.66597222222222219</v>
      </c>
      <c r="S12" s="50">
        <v>0.70416666666666661</v>
      </c>
      <c r="T12" s="50">
        <v>0.75555555555555554</v>
      </c>
      <c r="U12" s="42">
        <v>0.81111111111111101</v>
      </c>
      <c r="W12" s="38" t="s">
        <v>446</v>
      </c>
      <c r="X12" s="32" t="s">
        <v>462</v>
      </c>
      <c r="Y12" s="32" t="s">
        <v>519</v>
      </c>
      <c r="Z12" s="32">
        <v>0.42569444444444443</v>
      </c>
      <c r="AA12" s="32">
        <v>0.4909722222222222</v>
      </c>
      <c r="AB12" s="32">
        <v>0.51874999999999993</v>
      </c>
      <c r="AC12" s="32">
        <v>0.58958333333333335</v>
      </c>
      <c r="AD12" s="32">
        <v>0.64861111111111114</v>
      </c>
      <c r="AE12" s="50">
        <v>0.71111111111111114</v>
      </c>
      <c r="AF12" s="50">
        <v>0.75902777777777775</v>
      </c>
      <c r="AG12" s="42">
        <v>0.81458333333333333</v>
      </c>
      <c r="AI12" s="38" t="s">
        <v>550</v>
      </c>
      <c r="AJ12" s="32" t="s">
        <v>551</v>
      </c>
      <c r="AK12" s="32">
        <v>0.42152777777777778</v>
      </c>
      <c r="AL12" s="32">
        <v>0.46319444444444446</v>
      </c>
      <c r="AM12" s="32">
        <v>0.50486111111111109</v>
      </c>
      <c r="AN12" s="32">
        <v>0.57777777777777783</v>
      </c>
      <c r="AO12" s="42">
        <v>0.62986111111111109</v>
      </c>
      <c r="AQ12" s="38" t="s">
        <v>550</v>
      </c>
      <c r="AR12" s="32" t="s">
        <v>551</v>
      </c>
      <c r="AS12" s="32">
        <v>0.42152777777777778</v>
      </c>
      <c r="AT12" s="32">
        <v>0.46319444444444446</v>
      </c>
      <c r="AU12" s="32">
        <v>0.50486111111111109</v>
      </c>
      <c r="AV12" s="32">
        <v>0.57777777777777783</v>
      </c>
      <c r="AW12" s="32">
        <v>0.62986111111111109</v>
      </c>
      <c r="AX12" s="32">
        <v>0.68194444444444446</v>
      </c>
      <c r="AY12" s="42">
        <v>0.73055555555555562</v>
      </c>
      <c r="BA12" s="38" t="e">
        <f>BA11+#REF!</f>
        <v>#REF!</v>
      </c>
      <c r="BB12" s="32" t="e">
        <f>BB11+#REF!</f>
        <v>#REF!</v>
      </c>
      <c r="BC12" s="32" t="e">
        <f>BC11+#REF!</f>
        <v>#REF!</v>
      </c>
      <c r="BD12" s="32" t="e">
        <f>BD11+#REF!</f>
        <v>#REF!</v>
      </c>
      <c r="BE12" s="32" t="e">
        <f>BE11+#REF!</f>
        <v>#REF!</v>
      </c>
      <c r="BF12" s="32" t="e">
        <f>BF11+#REF!</f>
        <v>#REF!</v>
      </c>
      <c r="BG12" s="42" t="e">
        <f>BG11+#REF!</f>
        <v>#REF!</v>
      </c>
    </row>
    <row r="13" spans="1:59" x14ac:dyDescent="0.3">
      <c r="A13" s="4">
        <v>7</v>
      </c>
      <c r="B13" s="7" t="s">
        <v>49</v>
      </c>
      <c r="C13" s="4" t="s">
        <v>10</v>
      </c>
      <c r="D13" s="5">
        <v>0.53</v>
      </c>
      <c r="E13" s="5">
        <f>E12+D13</f>
        <v>3.8599999999999994</v>
      </c>
      <c r="F13" s="5" t="s">
        <v>72</v>
      </c>
      <c r="G13" s="5" t="s">
        <v>72</v>
      </c>
      <c r="H13" s="38" t="s">
        <v>72</v>
      </c>
      <c r="I13" s="32" t="s">
        <v>451</v>
      </c>
      <c r="J13" s="32" t="s">
        <v>72</v>
      </c>
      <c r="K13" s="32" t="s">
        <v>72</v>
      </c>
      <c r="L13" s="32">
        <v>0.41944444444444445</v>
      </c>
      <c r="M13" s="32">
        <v>0.50208333333333333</v>
      </c>
      <c r="N13" s="32" t="s">
        <v>72</v>
      </c>
      <c r="O13" s="32">
        <v>0.59097222222222223</v>
      </c>
      <c r="P13" s="32" t="s">
        <v>72</v>
      </c>
      <c r="Q13" s="32">
        <v>0.63958333333333328</v>
      </c>
      <c r="R13" s="32">
        <v>0.66666666666666663</v>
      </c>
      <c r="S13" s="50">
        <v>0.7055555555555556</v>
      </c>
      <c r="T13" s="50">
        <v>0.75694444444444453</v>
      </c>
      <c r="U13" s="42">
        <v>0.8125</v>
      </c>
      <c r="W13" s="38" t="s">
        <v>72</v>
      </c>
      <c r="X13" s="32" t="s">
        <v>466</v>
      </c>
      <c r="Y13" s="32" t="s">
        <v>72</v>
      </c>
      <c r="Z13" s="32">
        <v>0.42638888888888887</v>
      </c>
      <c r="AA13" s="32" t="s">
        <v>72</v>
      </c>
      <c r="AB13" s="32">
        <v>0.51944444444444449</v>
      </c>
      <c r="AC13" s="32">
        <v>0.59097222222222223</v>
      </c>
      <c r="AD13" s="32" t="s">
        <v>72</v>
      </c>
      <c r="AE13" s="50">
        <v>0.71250000000000002</v>
      </c>
      <c r="AF13" s="50" t="s">
        <v>72</v>
      </c>
      <c r="AG13" s="42">
        <v>0.81597222222222221</v>
      </c>
      <c r="AI13" s="38" t="s">
        <v>72</v>
      </c>
      <c r="AJ13" s="32" t="s">
        <v>72</v>
      </c>
      <c r="AK13" s="32" t="s">
        <v>72</v>
      </c>
      <c r="AL13" s="32" t="s">
        <v>72</v>
      </c>
      <c r="AM13" s="32" t="s">
        <v>72</v>
      </c>
      <c r="AN13" s="32" t="s">
        <v>72</v>
      </c>
      <c r="AO13" s="42" t="s">
        <v>72</v>
      </c>
      <c r="AQ13" s="38" t="s">
        <v>450</v>
      </c>
      <c r="AR13" s="32" t="s">
        <v>450</v>
      </c>
      <c r="AS13" s="32" t="s">
        <v>450</v>
      </c>
      <c r="AT13" s="32" t="s">
        <v>450</v>
      </c>
      <c r="AU13" s="32" t="s">
        <v>450</v>
      </c>
      <c r="AV13" s="32" t="s">
        <v>450</v>
      </c>
      <c r="AW13" s="32" t="s">
        <v>450</v>
      </c>
      <c r="AX13" s="32" t="s">
        <v>450</v>
      </c>
      <c r="AY13" s="42" t="s">
        <v>450</v>
      </c>
      <c r="BA13" s="38" t="s">
        <v>72</v>
      </c>
      <c r="BB13" s="32" t="s">
        <v>72</v>
      </c>
      <c r="BC13" s="32" t="s">
        <v>72</v>
      </c>
      <c r="BD13" s="32" t="s">
        <v>72</v>
      </c>
      <c r="BE13" s="32" t="s">
        <v>72</v>
      </c>
      <c r="BF13" s="32" t="s">
        <v>72</v>
      </c>
      <c r="BG13" s="42" t="s">
        <v>72</v>
      </c>
    </row>
    <row r="14" spans="1:59" x14ac:dyDescent="0.3">
      <c r="A14" s="4">
        <v>8</v>
      </c>
      <c r="B14" s="27" t="s">
        <v>68</v>
      </c>
      <c r="C14" s="4" t="s">
        <v>10</v>
      </c>
      <c r="D14" s="5">
        <v>0.73</v>
      </c>
      <c r="E14" s="5" t="s">
        <v>72</v>
      </c>
      <c r="F14" s="5">
        <f>F12+D14</f>
        <v>4.0599999999999996</v>
      </c>
      <c r="G14" s="5">
        <f>G12+D14</f>
        <v>4.0599999999999996</v>
      </c>
      <c r="H14" s="38" t="s">
        <v>453</v>
      </c>
      <c r="I14" s="32" t="s">
        <v>72</v>
      </c>
      <c r="J14" s="32" t="s">
        <v>454</v>
      </c>
      <c r="K14" s="32" t="s">
        <v>455</v>
      </c>
      <c r="L14" s="32" t="s">
        <v>72</v>
      </c>
      <c r="M14" s="32" t="s">
        <v>72</v>
      </c>
      <c r="N14" s="32">
        <v>0.56805555555555554</v>
      </c>
      <c r="O14" s="32" t="s">
        <v>72</v>
      </c>
      <c r="P14" s="32">
        <v>0.60972222222222217</v>
      </c>
      <c r="Q14" s="32" t="s">
        <v>72</v>
      </c>
      <c r="R14" s="32" t="s">
        <v>72</v>
      </c>
      <c r="S14" s="50" t="s">
        <v>72</v>
      </c>
      <c r="T14" s="50" t="s">
        <v>72</v>
      </c>
      <c r="U14" s="42" t="s">
        <v>72</v>
      </c>
      <c r="W14" s="38" t="s">
        <v>453</v>
      </c>
      <c r="X14" s="32" t="s">
        <v>72</v>
      </c>
      <c r="Y14" s="32" t="s">
        <v>520</v>
      </c>
      <c r="Z14" s="32" t="s">
        <v>72</v>
      </c>
      <c r="AA14" s="32">
        <v>0.49236111111111108</v>
      </c>
      <c r="AB14" s="32" t="s">
        <v>72</v>
      </c>
      <c r="AC14" s="32" t="s">
        <v>72</v>
      </c>
      <c r="AD14" s="32">
        <v>0.65</v>
      </c>
      <c r="AE14" s="32" t="s">
        <v>72</v>
      </c>
      <c r="AF14" s="50">
        <v>0.7597222222222223</v>
      </c>
      <c r="AG14" s="32" t="s">
        <v>72</v>
      </c>
      <c r="AI14" s="38" t="s">
        <v>552</v>
      </c>
      <c r="AJ14" s="32" t="s">
        <v>516</v>
      </c>
      <c r="AK14" s="32">
        <v>0.42222222222222222</v>
      </c>
      <c r="AL14" s="32">
        <v>0.46388888888888885</v>
      </c>
      <c r="AM14" s="32">
        <v>0.50555555555555554</v>
      </c>
      <c r="AN14" s="32">
        <v>0.57847222222222217</v>
      </c>
      <c r="AO14" s="42">
        <v>0.63055555555555554</v>
      </c>
      <c r="AQ14" s="38" t="s">
        <v>552</v>
      </c>
      <c r="AR14" s="32" t="s">
        <v>516</v>
      </c>
      <c r="AS14" s="32">
        <v>0.42222222222222222</v>
      </c>
      <c r="AT14" s="32">
        <v>0.46388888888888885</v>
      </c>
      <c r="AU14" s="32">
        <v>0.50555555555555554</v>
      </c>
      <c r="AV14" s="32">
        <v>0.57847222222222217</v>
      </c>
      <c r="AW14" s="32">
        <v>0.63055555555555554</v>
      </c>
      <c r="AX14" s="32">
        <v>0.68263888888888891</v>
      </c>
      <c r="AY14" s="42">
        <v>0.73125000000000007</v>
      </c>
      <c r="BA14" s="38" t="e">
        <f>BA12+#REF!</f>
        <v>#REF!</v>
      </c>
      <c r="BB14" s="32" t="e">
        <f>BB12+#REF!</f>
        <v>#REF!</v>
      </c>
      <c r="BC14" s="32" t="e">
        <f>BC12+#REF!</f>
        <v>#REF!</v>
      </c>
      <c r="BD14" s="32" t="e">
        <f>BD12+#REF!</f>
        <v>#REF!</v>
      </c>
      <c r="BE14" s="32" t="e">
        <f>BE12+#REF!</f>
        <v>#REF!</v>
      </c>
      <c r="BF14" s="32" t="e">
        <f>BF12+#REF!</f>
        <v>#REF!</v>
      </c>
      <c r="BG14" s="42" t="e">
        <f>BG12+#REF!</f>
        <v>#REF!</v>
      </c>
    </row>
    <row r="15" spans="1:59" x14ac:dyDescent="0.3">
      <c r="A15" s="4">
        <v>9</v>
      </c>
      <c r="B15" s="27" t="s">
        <v>44</v>
      </c>
      <c r="C15" s="4" t="s">
        <v>10</v>
      </c>
      <c r="D15" s="5">
        <v>1.08</v>
      </c>
      <c r="E15" s="5" t="s">
        <v>72</v>
      </c>
      <c r="F15" s="5">
        <f>F14+D15</f>
        <v>5.14</v>
      </c>
      <c r="G15" s="5">
        <f>G14+D15</f>
        <v>5.14</v>
      </c>
      <c r="H15" s="38" t="s">
        <v>456</v>
      </c>
      <c r="I15" s="32" t="s">
        <v>72</v>
      </c>
      <c r="J15" s="32" t="s">
        <v>457</v>
      </c>
      <c r="K15" s="32" t="s">
        <v>458</v>
      </c>
      <c r="L15" s="32" t="s">
        <v>72</v>
      </c>
      <c r="M15" s="32" t="s">
        <v>72</v>
      </c>
      <c r="N15" s="32">
        <v>0.56944444444444442</v>
      </c>
      <c r="O15" s="32" t="s">
        <v>72</v>
      </c>
      <c r="P15" s="32">
        <v>0.61111111111111105</v>
      </c>
      <c r="Q15" s="32" t="s">
        <v>72</v>
      </c>
      <c r="R15" s="32" t="s">
        <v>72</v>
      </c>
      <c r="S15" s="50" t="s">
        <v>72</v>
      </c>
      <c r="T15" s="50" t="s">
        <v>72</v>
      </c>
      <c r="U15" s="42" t="s">
        <v>72</v>
      </c>
      <c r="W15" s="38" t="s">
        <v>456</v>
      </c>
      <c r="X15" s="32" t="s">
        <v>72</v>
      </c>
      <c r="Y15" s="32" t="s">
        <v>521</v>
      </c>
      <c r="Z15" s="32" t="s">
        <v>72</v>
      </c>
      <c r="AA15" s="32">
        <v>0.49374999999999997</v>
      </c>
      <c r="AB15" s="32" t="s">
        <v>72</v>
      </c>
      <c r="AC15" s="32" t="s">
        <v>72</v>
      </c>
      <c r="AD15" s="32">
        <v>0.65138888888888891</v>
      </c>
      <c r="AE15" s="32" t="s">
        <v>72</v>
      </c>
      <c r="AF15" s="50">
        <v>0.76111111111111107</v>
      </c>
      <c r="AG15" s="32" t="s">
        <v>72</v>
      </c>
      <c r="AI15" s="38" t="s">
        <v>553</v>
      </c>
      <c r="AJ15" s="32" t="s">
        <v>554</v>
      </c>
      <c r="AK15" s="32">
        <v>0.4236111111111111</v>
      </c>
      <c r="AL15" s="32">
        <v>0.46527777777777773</v>
      </c>
      <c r="AM15" s="32">
        <v>0.50694444444444442</v>
      </c>
      <c r="AN15" s="32">
        <v>0.57986111111111105</v>
      </c>
      <c r="AO15" s="42">
        <v>0.63194444444444442</v>
      </c>
      <c r="AQ15" s="38" t="s">
        <v>553</v>
      </c>
      <c r="AR15" s="32" t="s">
        <v>554</v>
      </c>
      <c r="AS15" s="32">
        <v>0.4236111111111111</v>
      </c>
      <c r="AT15" s="32">
        <v>0.46527777777777773</v>
      </c>
      <c r="AU15" s="32">
        <v>0.50694444444444442</v>
      </c>
      <c r="AV15" s="32">
        <v>0.57986111111111105</v>
      </c>
      <c r="AW15" s="32">
        <v>0.63194444444444442</v>
      </c>
      <c r="AX15" s="32">
        <v>0.68402777777777779</v>
      </c>
      <c r="AY15" s="42">
        <v>0.73263888888888884</v>
      </c>
      <c r="BA15" s="38" t="e">
        <f>BA14+#REF!</f>
        <v>#REF!</v>
      </c>
      <c r="BB15" s="32" t="e">
        <f>BB14+#REF!</f>
        <v>#REF!</v>
      </c>
      <c r="BC15" s="32" t="e">
        <f>BC14+#REF!</f>
        <v>#REF!</v>
      </c>
      <c r="BD15" s="32" t="e">
        <f>BD14+#REF!</f>
        <v>#REF!</v>
      </c>
      <c r="BE15" s="32" t="e">
        <f>BE14+#REF!</f>
        <v>#REF!</v>
      </c>
      <c r="BF15" s="32" t="e">
        <f>BF14+#REF!</f>
        <v>#REF!</v>
      </c>
      <c r="BG15" s="42" t="e">
        <f>BG14+#REF!</f>
        <v>#REF!</v>
      </c>
    </row>
    <row r="16" spans="1:59" x14ac:dyDescent="0.3">
      <c r="A16" s="4">
        <v>10</v>
      </c>
      <c r="B16" s="27" t="s">
        <v>131</v>
      </c>
      <c r="C16" s="4" t="s">
        <v>10</v>
      </c>
      <c r="D16" s="5">
        <v>0.6</v>
      </c>
      <c r="E16" s="5" t="s">
        <v>72</v>
      </c>
      <c r="F16" s="5">
        <f>F15+D16</f>
        <v>5.7399999999999993</v>
      </c>
      <c r="G16" s="5" t="s">
        <v>72</v>
      </c>
      <c r="H16" s="38" t="s">
        <v>459</v>
      </c>
      <c r="I16" s="32" t="s">
        <v>72</v>
      </c>
      <c r="J16" s="32" t="s">
        <v>72</v>
      </c>
      <c r="K16" s="32" t="s">
        <v>72</v>
      </c>
      <c r="L16" s="32" t="s">
        <v>72</v>
      </c>
      <c r="M16" s="32" t="s">
        <v>72</v>
      </c>
      <c r="N16" s="32" t="s">
        <v>72</v>
      </c>
      <c r="O16" s="32" t="s">
        <v>72</v>
      </c>
      <c r="P16" s="32" t="s">
        <v>72</v>
      </c>
      <c r="Q16" s="32" t="s">
        <v>72</v>
      </c>
      <c r="R16" s="32" t="s">
        <v>72</v>
      </c>
      <c r="S16" s="50" t="s">
        <v>72</v>
      </c>
      <c r="T16" s="50" t="s">
        <v>72</v>
      </c>
      <c r="U16" s="42" t="s">
        <v>72</v>
      </c>
      <c r="W16" s="38" t="s">
        <v>459</v>
      </c>
      <c r="X16" s="32" t="s">
        <v>72</v>
      </c>
      <c r="Y16" s="32" t="s">
        <v>522</v>
      </c>
      <c r="Z16" s="32" t="s">
        <v>72</v>
      </c>
      <c r="AA16" s="32" t="s">
        <v>72</v>
      </c>
      <c r="AB16" s="32" t="s">
        <v>72</v>
      </c>
      <c r="AC16" s="32" t="s">
        <v>72</v>
      </c>
      <c r="AD16" s="32" t="s">
        <v>72</v>
      </c>
      <c r="AE16" s="32" t="s">
        <v>72</v>
      </c>
      <c r="AF16" s="50" t="s">
        <v>72</v>
      </c>
      <c r="AG16" s="32" t="s">
        <v>72</v>
      </c>
      <c r="AI16" s="38" t="s">
        <v>555</v>
      </c>
      <c r="AJ16" s="32" t="s">
        <v>518</v>
      </c>
      <c r="AK16" s="32">
        <v>0.42499999999999999</v>
      </c>
      <c r="AL16" s="32">
        <v>0.46666666666666662</v>
      </c>
      <c r="AM16" s="32">
        <v>0.5083333333333333</v>
      </c>
      <c r="AN16" s="32">
        <v>0.58124999999999993</v>
      </c>
      <c r="AO16" s="42">
        <v>0.6333333333333333</v>
      </c>
      <c r="AQ16" s="38" t="s">
        <v>555</v>
      </c>
      <c r="AR16" s="32" t="s">
        <v>518</v>
      </c>
      <c r="AS16" s="32">
        <v>0.42499999999999999</v>
      </c>
      <c r="AT16" s="32">
        <v>0.46666666666666662</v>
      </c>
      <c r="AU16" s="32">
        <v>0.5083333333333333</v>
      </c>
      <c r="AV16" s="32">
        <v>0.58124999999999993</v>
      </c>
      <c r="AW16" s="32">
        <v>0.6333333333333333</v>
      </c>
      <c r="AX16" s="32">
        <v>0.68541666666666667</v>
      </c>
      <c r="AY16" s="42">
        <v>0.73402777777777783</v>
      </c>
      <c r="BA16" s="38" t="e">
        <f>BA15+#REF!</f>
        <v>#REF!</v>
      </c>
      <c r="BB16" s="32" t="e">
        <f>BB15+#REF!</f>
        <v>#REF!</v>
      </c>
      <c r="BC16" s="32" t="e">
        <f>BC15+#REF!</f>
        <v>#REF!</v>
      </c>
      <c r="BD16" s="32" t="e">
        <f>BD15+#REF!</f>
        <v>#REF!</v>
      </c>
      <c r="BE16" s="32" t="e">
        <f>BE15+#REF!</f>
        <v>#REF!</v>
      </c>
      <c r="BF16" s="32" t="e">
        <f>BF15+#REF!</f>
        <v>#REF!</v>
      </c>
      <c r="BG16" s="42" t="e">
        <f>BG15+#REF!</f>
        <v>#REF!</v>
      </c>
    </row>
    <row r="17" spans="1:59" x14ac:dyDescent="0.3">
      <c r="A17" s="4">
        <v>11</v>
      </c>
      <c r="B17" s="27" t="s">
        <v>132</v>
      </c>
      <c r="C17" s="24" t="s">
        <v>67</v>
      </c>
      <c r="D17" s="5">
        <v>0.72</v>
      </c>
      <c r="E17" s="5" t="s">
        <v>72</v>
      </c>
      <c r="F17" s="5">
        <f>F16+D17</f>
        <v>6.4599999999999991</v>
      </c>
      <c r="G17" s="5" t="s">
        <v>72</v>
      </c>
      <c r="H17" s="38" t="s">
        <v>460</v>
      </c>
      <c r="I17" s="32" t="s">
        <v>72</v>
      </c>
      <c r="J17" s="32" t="s">
        <v>72</v>
      </c>
      <c r="K17" s="32" t="s">
        <v>72</v>
      </c>
      <c r="L17" s="32" t="s">
        <v>72</v>
      </c>
      <c r="M17" s="32" t="s">
        <v>72</v>
      </c>
      <c r="N17" s="32" t="s">
        <v>72</v>
      </c>
      <c r="O17" s="32" t="s">
        <v>72</v>
      </c>
      <c r="P17" s="32" t="s">
        <v>72</v>
      </c>
      <c r="Q17" s="32" t="s">
        <v>72</v>
      </c>
      <c r="R17" s="32" t="s">
        <v>72</v>
      </c>
      <c r="S17" s="50" t="s">
        <v>72</v>
      </c>
      <c r="T17" s="50" t="s">
        <v>72</v>
      </c>
      <c r="U17" s="42" t="s">
        <v>72</v>
      </c>
      <c r="W17" s="38" t="s">
        <v>460</v>
      </c>
      <c r="X17" s="32" t="s">
        <v>72</v>
      </c>
      <c r="Y17" s="32" t="s">
        <v>523</v>
      </c>
      <c r="Z17" s="32" t="s">
        <v>72</v>
      </c>
      <c r="AA17" s="32" t="s">
        <v>72</v>
      </c>
      <c r="AB17" s="32" t="s">
        <v>72</v>
      </c>
      <c r="AC17" s="32" t="s">
        <v>72</v>
      </c>
      <c r="AD17" s="32" t="s">
        <v>72</v>
      </c>
      <c r="AE17" s="32" t="s">
        <v>72</v>
      </c>
      <c r="AF17" s="50" t="s">
        <v>72</v>
      </c>
      <c r="AG17" s="32" t="s">
        <v>72</v>
      </c>
      <c r="AI17" s="38" t="s">
        <v>556</v>
      </c>
      <c r="AJ17" s="32" t="s">
        <v>519</v>
      </c>
      <c r="AK17" s="32">
        <v>0.42569444444444443</v>
      </c>
      <c r="AL17" s="32">
        <v>0.46736111111111112</v>
      </c>
      <c r="AM17" s="32">
        <v>0.50902777777777775</v>
      </c>
      <c r="AN17" s="32">
        <v>0.58194444444444449</v>
      </c>
      <c r="AO17" s="42">
        <v>0.63402777777777775</v>
      </c>
      <c r="AQ17" s="38" t="s">
        <v>556</v>
      </c>
      <c r="AR17" s="32" t="s">
        <v>519</v>
      </c>
      <c r="AS17" s="32">
        <v>0.42569444444444443</v>
      </c>
      <c r="AT17" s="32">
        <v>0.46736111111111112</v>
      </c>
      <c r="AU17" s="32">
        <v>0.50902777777777775</v>
      </c>
      <c r="AV17" s="32">
        <v>0.58194444444444449</v>
      </c>
      <c r="AW17" s="32">
        <v>0.63402777777777775</v>
      </c>
      <c r="AX17" s="32">
        <v>0.68611111111111101</v>
      </c>
      <c r="AY17" s="42">
        <v>0.73472222222222217</v>
      </c>
      <c r="BA17" s="38" t="e">
        <f>BA16+#REF!</f>
        <v>#REF!</v>
      </c>
      <c r="BB17" s="32" t="e">
        <f>BB16+#REF!</f>
        <v>#REF!</v>
      </c>
      <c r="BC17" s="32" t="e">
        <f>BC16+#REF!</f>
        <v>#REF!</v>
      </c>
      <c r="BD17" s="32" t="e">
        <f>BD16+#REF!</f>
        <v>#REF!</v>
      </c>
      <c r="BE17" s="32" t="e">
        <f>BE16+#REF!</f>
        <v>#REF!</v>
      </c>
      <c r="BF17" s="32" t="e">
        <f>BF16+#REF!</f>
        <v>#REF!</v>
      </c>
      <c r="BG17" s="42" t="e">
        <f>BG16+#REF!</f>
        <v>#REF!</v>
      </c>
    </row>
    <row r="18" spans="1:59" x14ac:dyDescent="0.3">
      <c r="A18" s="4">
        <v>12</v>
      </c>
      <c r="B18" s="7" t="s">
        <v>71</v>
      </c>
      <c r="C18" s="4" t="s">
        <v>10</v>
      </c>
      <c r="D18" s="5">
        <v>0.65</v>
      </c>
      <c r="E18" s="5">
        <f>E13+D18</f>
        <v>4.51</v>
      </c>
      <c r="F18" s="5">
        <f>F17+0.7</f>
        <v>7.1599999999999993</v>
      </c>
      <c r="G18" s="5">
        <f>G15+0.58</f>
        <v>5.72</v>
      </c>
      <c r="H18" s="38" t="s">
        <v>461</v>
      </c>
      <c r="I18" s="32" t="s">
        <v>452</v>
      </c>
      <c r="J18" s="32" t="s">
        <v>462</v>
      </c>
      <c r="K18" s="32" t="s">
        <v>463</v>
      </c>
      <c r="L18" s="32">
        <v>0.42083333333333334</v>
      </c>
      <c r="M18" s="32">
        <v>0.50347222222222221</v>
      </c>
      <c r="N18" s="32">
        <v>0.57013888888888886</v>
      </c>
      <c r="O18" s="32">
        <v>0.59236111111111112</v>
      </c>
      <c r="P18" s="32">
        <v>0.6118055555555556</v>
      </c>
      <c r="Q18" s="32">
        <v>0.64027777777777783</v>
      </c>
      <c r="R18" s="32">
        <v>0.66736111111111107</v>
      </c>
      <c r="S18" s="50">
        <v>0.70624999999999993</v>
      </c>
      <c r="T18" s="50">
        <v>0.75763888888888886</v>
      </c>
      <c r="U18" s="42">
        <v>0.81319444444444444</v>
      </c>
      <c r="W18" s="38" t="s">
        <v>461</v>
      </c>
      <c r="X18" s="32" t="s">
        <v>470</v>
      </c>
      <c r="Y18" s="32" t="s">
        <v>524</v>
      </c>
      <c r="Z18" s="32">
        <v>0.42777777777777781</v>
      </c>
      <c r="AA18" s="32">
        <v>0.49444444444444446</v>
      </c>
      <c r="AB18" s="32">
        <v>0.52083333333333337</v>
      </c>
      <c r="AC18" s="32">
        <v>0.59236111111111112</v>
      </c>
      <c r="AD18" s="32">
        <v>0.65208333333333335</v>
      </c>
      <c r="AE18" s="50">
        <v>0.71319444444444446</v>
      </c>
      <c r="AF18" s="50">
        <v>0.76180555555555562</v>
      </c>
      <c r="AG18" s="42">
        <v>0.81666666666666676</v>
      </c>
      <c r="AI18" s="38" t="s">
        <v>557</v>
      </c>
      <c r="AJ18" s="32" t="s">
        <v>558</v>
      </c>
      <c r="AK18" s="32">
        <v>0.42638888888888887</v>
      </c>
      <c r="AL18" s="32">
        <v>0.4680555555555555</v>
      </c>
      <c r="AM18" s="32">
        <v>0.50972222222222219</v>
      </c>
      <c r="AN18" s="32">
        <v>0.58263888888888882</v>
      </c>
      <c r="AO18" s="42">
        <v>0.63472222222222219</v>
      </c>
      <c r="AQ18" s="38" t="s">
        <v>557</v>
      </c>
      <c r="AR18" s="32" t="s">
        <v>558</v>
      </c>
      <c r="AS18" s="32">
        <v>0.42638888888888887</v>
      </c>
      <c r="AT18" s="32">
        <v>0.4680555555555555</v>
      </c>
      <c r="AU18" s="32">
        <v>0.50972222222222219</v>
      </c>
      <c r="AV18" s="32">
        <v>0.58263888888888882</v>
      </c>
      <c r="AW18" s="32">
        <v>0.63472222222222219</v>
      </c>
      <c r="AX18" s="32">
        <v>0.68680555555555556</v>
      </c>
      <c r="AY18" s="42">
        <v>0.73541666666666661</v>
      </c>
      <c r="BA18" s="38" t="e">
        <f>BA17+#REF!</f>
        <v>#REF!</v>
      </c>
      <c r="BB18" s="32" t="e">
        <f>BB17+#REF!</f>
        <v>#REF!</v>
      </c>
      <c r="BC18" s="32" t="e">
        <f>BC17+#REF!</f>
        <v>#REF!</v>
      </c>
      <c r="BD18" s="32" t="e">
        <f>BD17+#REF!</f>
        <v>#REF!</v>
      </c>
      <c r="BE18" s="32" t="e">
        <f>BE17+#REF!</f>
        <v>#REF!</v>
      </c>
      <c r="BF18" s="32" t="e">
        <f>BF17+#REF!</f>
        <v>#REF!</v>
      </c>
      <c r="BG18" s="42" t="e">
        <f>BG17+#REF!</f>
        <v>#REF!</v>
      </c>
    </row>
    <row r="19" spans="1:59" x14ac:dyDescent="0.3">
      <c r="A19" s="4">
        <v>13</v>
      </c>
      <c r="B19" s="7" t="s">
        <v>47</v>
      </c>
      <c r="C19" s="4" t="s">
        <v>10</v>
      </c>
      <c r="D19" s="5">
        <v>0.45</v>
      </c>
      <c r="E19" s="5">
        <f>E18+D19</f>
        <v>4.96</v>
      </c>
      <c r="F19" s="5">
        <f>F18+D19</f>
        <v>7.6099999999999994</v>
      </c>
      <c r="G19" s="5">
        <f>G18+D19</f>
        <v>6.17</v>
      </c>
      <c r="H19" s="38" t="s">
        <v>464</v>
      </c>
      <c r="I19" s="32" t="s">
        <v>465</v>
      </c>
      <c r="J19" s="32" t="s">
        <v>466</v>
      </c>
      <c r="K19" s="32" t="s">
        <v>467</v>
      </c>
      <c r="L19" s="32">
        <v>0.42152777777777778</v>
      </c>
      <c r="M19" s="32">
        <v>0.50416666666666665</v>
      </c>
      <c r="N19" s="32">
        <v>0.5708333333333333</v>
      </c>
      <c r="O19" s="32">
        <v>0.59305555555555556</v>
      </c>
      <c r="P19" s="32">
        <v>0.61249999999999993</v>
      </c>
      <c r="Q19" s="32">
        <v>0.64097222222222217</v>
      </c>
      <c r="R19" s="32">
        <v>0.66805555555555562</v>
      </c>
      <c r="S19" s="50">
        <v>0.70694444444444438</v>
      </c>
      <c r="T19" s="50">
        <v>0.7583333333333333</v>
      </c>
      <c r="U19" s="42">
        <v>0.81388888888888899</v>
      </c>
      <c r="W19" s="38" t="s">
        <v>464</v>
      </c>
      <c r="X19" s="32" t="s">
        <v>525</v>
      </c>
      <c r="Y19" s="32" t="s">
        <v>526</v>
      </c>
      <c r="Z19" s="32">
        <v>0.4284722222222222</v>
      </c>
      <c r="AA19" s="32">
        <v>0.49513888888888885</v>
      </c>
      <c r="AB19" s="32">
        <v>0.52152777777777781</v>
      </c>
      <c r="AC19" s="32">
        <v>0.59305555555555556</v>
      </c>
      <c r="AD19" s="32">
        <v>0.65277777777777779</v>
      </c>
      <c r="AE19" s="50">
        <v>0.71388888888888891</v>
      </c>
      <c r="AF19" s="50">
        <v>0.76250000000000007</v>
      </c>
      <c r="AG19" s="42">
        <v>0.81736111111111109</v>
      </c>
      <c r="AI19" s="38" t="s">
        <v>559</v>
      </c>
      <c r="AJ19" s="32" t="s">
        <v>520</v>
      </c>
      <c r="AK19" s="32">
        <v>0.42708333333333331</v>
      </c>
      <c r="AL19" s="32">
        <v>0.46875</v>
      </c>
      <c r="AM19" s="32">
        <v>0.51041666666666663</v>
      </c>
      <c r="AN19" s="32">
        <v>0.58333333333333337</v>
      </c>
      <c r="AO19" s="42">
        <v>0.63541666666666663</v>
      </c>
      <c r="AQ19" s="38" t="s">
        <v>559</v>
      </c>
      <c r="AR19" s="32" t="s">
        <v>520</v>
      </c>
      <c r="AS19" s="32">
        <v>0.42708333333333331</v>
      </c>
      <c r="AT19" s="32">
        <v>0.46875</v>
      </c>
      <c r="AU19" s="32">
        <v>0.51041666666666663</v>
      </c>
      <c r="AV19" s="32">
        <v>0.58333333333333337</v>
      </c>
      <c r="AW19" s="32">
        <v>0.63541666666666663</v>
      </c>
      <c r="AX19" s="32">
        <v>0.6875</v>
      </c>
      <c r="AY19" s="42">
        <v>0.73611111111111116</v>
      </c>
      <c r="BA19" s="38" t="e">
        <f>BA18+#REF!</f>
        <v>#REF!</v>
      </c>
      <c r="BB19" s="32" t="e">
        <f>BB18+#REF!</f>
        <v>#REF!</v>
      </c>
      <c r="BC19" s="32" t="e">
        <f>BC18+#REF!</f>
        <v>#REF!</v>
      </c>
      <c r="BD19" s="32" t="e">
        <f>BD18+#REF!</f>
        <v>#REF!</v>
      </c>
      <c r="BE19" s="32" t="e">
        <f>BE18+#REF!</f>
        <v>#REF!</v>
      </c>
      <c r="BF19" s="32" t="e">
        <f>BF18+#REF!</f>
        <v>#REF!</v>
      </c>
      <c r="BG19" s="42" t="e">
        <f>BG18+#REF!</f>
        <v>#REF!</v>
      </c>
    </row>
    <row r="20" spans="1:59" x14ac:dyDescent="0.3">
      <c r="A20" s="4">
        <v>14</v>
      </c>
      <c r="B20" s="1" t="s">
        <v>133</v>
      </c>
      <c r="C20" s="4" t="s">
        <v>10</v>
      </c>
      <c r="D20" s="5">
        <v>0.46</v>
      </c>
      <c r="E20" s="5">
        <f t="shared" ref="E20:E30" si="3">E19+D20</f>
        <v>5.42</v>
      </c>
      <c r="F20" s="5">
        <f t="shared" ref="F20:F30" si="4">F19+D20</f>
        <v>8.07</v>
      </c>
      <c r="G20" s="5">
        <f t="shared" ref="G20:G30" si="5">G19+D20</f>
        <v>6.63</v>
      </c>
      <c r="H20" s="38" t="s">
        <v>468</v>
      </c>
      <c r="I20" s="32" t="s">
        <v>469</v>
      </c>
      <c r="J20" s="32" t="s">
        <v>470</v>
      </c>
      <c r="K20" s="32" t="s">
        <v>471</v>
      </c>
      <c r="L20" s="32">
        <v>0.42291666666666666</v>
      </c>
      <c r="M20" s="32">
        <v>0.50486111111111109</v>
      </c>
      <c r="N20" s="32">
        <v>0.57291666666666663</v>
      </c>
      <c r="O20" s="32">
        <v>0.59513888888888888</v>
      </c>
      <c r="P20" s="32">
        <v>0.61458333333333337</v>
      </c>
      <c r="Q20" s="32">
        <v>0.64236111111111105</v>
      </c>
      <c r="R20" s="32">
        <v>0.6694444444444444</v>
      </c>
      <c r="S20" s="50">
        <v>0.70833333333333337</v>
      </c>
      <c r="T20" s="50">
        <v>0.75902777777777775</v>
      </c>
      <c r="U20" s="42">
        <v>0.81458333333333333</v>
      </c>
      <c r="W20" s="38" t="s">
        <v>468</v>
      </c>
      <c r="X20" s="32" t="s">
        <v>474</v>
      </c>
      <c r="Y20" s="32" t="s">
        <v>527</v>
      </c>
      <c r="Z20" s="32">
        <v>0.42986111111111108</v>
      </c>
      <c r="AA20" s="32">
        <v>0.49583333333333335</v>
      </c>
      <c r="AB20" s="32">
        <v>0.52222222222222225</v>
      </c>
      <c r="AC20" s="32">
        <v>0.59513888888888888</v>
      </c>
      <c r="AD20" s="32">
        <v>0.65416666666666667</v>
      </c>
      <c r="AE20" s="50">
        <v>0.71527777777777779</v>
      </c>
      <c r="AF20" s="50">
        <v>0.7631944444444444</v>
      </c>
      <c r="AG20" s="42">
        <v>0.81805555555555554</v>
      </c>
      <c r="AI20" s="38" t="s">
        <v>560</v>
      </c>
      <c r="AJ20" s="32" t="s">
        <v>561</v>
      </c>
      <c r="AK20" s="32">
        <v>0.42777777777777781</v>
      </c>
      <c r="AL20" s="32">
        <v>0.4694444444444445</v>
      </c>
      <c r="AM20" s="32">
        <v>0.51111111111111118</v>
      </c>
      <c r="AN20" s="32">
        <v>0.58402777777777781</v>
      </c>
      <c r="AO20" s="42">
        <v>0.63611111111111118</v>
      </c>
      <c r="AQ20" s="38" t="s">
        <v>560</v>
      </c>
      <c r="AR20" s="32" t="s">
        <v>561</v>
      </c>
      <c r="AS20" s="32">
        <v>0.42777777777777781</v>
      </c>
      <c r="AT20" s="32">
        <v>0.4694444444444445</v>
      </c>
      <c r="AU20" s="32">
        <v>0.51111111111111118</v>
      </c>
      <c r="AV20" s="32">
        <v>0.58402777777777781</v>
      </c>
      <c r="AW20" s="32">
        <v>0.63611111111111118</v>
      </c>
      <c r="AX20" s="32">
        <v>0.68819444444444444</v>
      </c>
      <c r="AY20" s="42">
        <v>0.7368055555555556</v>
      </c>
      <c r="BA20" s="38" t="e">
        <f>BA19+#REF!</f>
        <v>#REF!</v>
      </c>
      <c r="BB20" s="32" t="e">
        <f>BB19+#REF!</f>
        <v>#REF!</v>
      </c>
      <c r="BC20" s="32" t="e">
        <f>BC19+#REF!</f>
        <v>#REF!</v>
      </c>
      <c r="BD20" s="32" t="e">
        <f>BD19+#REF!</f>
        <v>#REF!</v>
      </c>
      <c r="BE20" s="32" t="e">
        <f>BE19+#REF!</f>
        <v>#REF!</v>
      </c>
      <c r="BF20" s="32" t="e">
        <f>BF19+#REF!</f>
        <v>#REF!</v>
      </c>
      <c r="BG20" s="42" t="e">
        <f>BG19+#REF!</f>
        <v>#REF!</v>
      </c>
    </row>
    <row r="21" spans="1:59" x14ac:dyDescent="0.3">
      <c r="A21" s="4">
        <v>15</v>
      </c>
      <c r="B21" s="7" t="s">
        <v>85</v>
      </c>
      <c r="C21" s="4" t="s">
        <v>64</v>
      </c>
      <c r="D21" s="5">
        <v>0.72</v>
      </c>
      <c r="E21" s="5">
        <f t="shared" si="3"/>
        <v>6.14</v>
      </c>
      <c r="F21" s="5">
        <f t="shared" si="4"/>
        <v>8.7900000000000009</v>
      </c>
      <c r="G21" s="5">
        <f t="shared" si="5"/>
        <v>7.35</v>
      </c>
      <c r="H21" s="38" t="s">
        <v>472</v>
      </c>
      <c r="I21" s="32" t="s">
        <v>473</v>
      </c>
      <c r="J21" s="32" t="s">
        <v>474</v>
      </c>
      <c r="K21" s="32" t="s">
        <v>475</v>
      </c>
      <c r="L21" s="32">
        <v>0.42430555555555555</v>
      </c>
      <c r="M21" s="32">
        <v>0.50624999999999998</v>
      </c>
      <c r="N21" s="32">
        <v>0.57500000000000007</v>
      </c>
      <c r="O21" s="32">
        <v>0.59722222222222221</v>
      </c>
      <c r="P21" s="32">
        <v>0.6166666666666667</v>
      </c>
      <c r="Q21" s="32">
        <v>0.64513888888888882</v>
      </c>
      <c r="R21" s="32">
        <v>0.67152777777777783</v>
      </c>
      <c r="S21" s="50">
        <v>0.7104166666666667</v>
      </c>
      <c r="T21" s="50">
        <v>0.76111111111111107</v>
      </c>
      <c r="U21" s="42">
        <v>0.81666666666666676</v>
      </c>
      <c r="W21" s="38" t="s">
        <v>472</v>
      </c>
      <c r="X21" s="32" t="s">
        <v>478</v>
      </c>
      <c r="Y21" s="32" t="s">
        <v>528</v>
      </c>
      <c r="Z21" s="32">
        <v>0.43124999999999997</v>
      </c>
      <c r="AA21" s="32">
        <v>0.49722222222222223</v>
      </c>
      <c r="AB21" s="32">
        <v>0.52361111111111114</v>
      </c>
      <c r="AC21" s="32">
        <v>0.59722222222222221</v>
      </c>
      <c r="AD21" s="32">
        <v>0.65694444444444444</v>
      </c>
      <c r="AE21" s="50">
        <v>0.71736111111111101</v>
      </c>
      <c r="AF21" s="50">
        <v>0.76527777777777783</v>
      </c>
      <c r="AG21" s="42">
        <v>0.82013888888888886</v>
      </c>
      <c r="AI21" s="38" t="s">
        <v>562</v>
      </c>
      <c r="AJ21" s="32" t="s">
        <v>522</v>
      </c>
      <c r="AK21" s="32">
        <v>0.42986111111111108</v>
      </c>
      <c r="AL21" s="32">
        <v>0.47152777777777777</v>
      </c>
      <c r="AM21" s="32">
        <v>0.5131944444444444</v>
      </c>
      <c r="AN21" s="32">
        <v>0.58611111111111114</v>
      </c>
      <c r="AO21" s="42">
        <v>0.6381944444444444</v>
      </c>
      <c r="AQ21" s="38" t="s">
        <v>562</v>
      </c>
      <c r="AR21" s="32" t="s">
        <v>522</v>
      </c>
      <c r="AS21" s="32">
        <v>0.42986111111111108</v>
      </c>
      <c r="AT21" s="32">
        <v>0.47152777777777777</v>
      </c>
      <c r="AU21" s="32">
        <v>0.5131944444444444</v>
      </c>
      <c r="AV21" s="32">
        <v>0.58611111111111114</v>
      </c>
      <c r="AW21" s="32">
        <v>0.6381944444444444</v>
      </c>
      <c r="AX21" s="32">
        <v>0.68958333333333333</v>
      </c>
      <c r="AY21" s="42">
        <v>0.73819444444444438</v>
      </c>
      <c r="BA21" s="38" t="e">
        <f>BA20+#REF!</f>
        <v>#REF!</v>
      </c>
      <c r="BB21" s="32" t="e">
        <f>BB20+#REF!</f>
        <v>#REF!</v>
      </c>
      <c r="BC21" s="32" t="e">
        <f>BC20+#REF!</f>
        <v>#REF!</v>
      </c>
      <c r="BD21" s="32" t="e">
        <f>BD20+#REF!</f>
        <v>#REF!</v>
      </c>
      <c r="BE21" s="32" t="e">
        <f>BE20+#REF!</f>
        <v>#REF!</v>
      </c>
      <c r="BF21" s="32" t="e">
        <f>BF20+#REF!</f>
        <v>#REF!</v>
      </c>
      <c r="BG21" s="42" t="e">
        <f>BG20+#REF!</f>
        <v>#REF!</v>
      </c>
    </row>
    <row r="22" spans="1:59" x14ac:dyDescent="0.3">
      <c r="A22" s="4">
        <v>16</v>
      </c>
      <c r="B22" s="7" t="s">
        <v>25</v>
      </c>
      <c r="C22" s="4" t="s">
        <v>64</v>
      </c>
      <c r="D22" s="5">
        <v>0.92</v>
      </c>
      <c r="E22" s="5">
        <f t="shared" si="3"/>
        <v>7.06</v>
      </c>
      <c r="F22" s="5">
        <f t="shared" si="4"/>
        <v>9.7100000000000009</v>
      </c>
      <c r="G22" s="5">
        <f t="shared" si="5"/>
        <v>8.27</v>
      </c>
      <c r="H22" s="38" t="s">
        <v>476</v>
      </c>
      <c r="I22" s="32" t="s">
        <v>477</v>
      </c>
      <c r="J22" s="32" t="s">
        <v>478</v>
      </c>
      <c r="K22" s="32" t="s">
        <v>479</v>
      </c>
      <c r="L22" s="32">
        <v>0.42638888888888887</v>
      </c>
      <c r="M22" s="32">
        <v>0.50763888888888886</v>
      </c>
      <c r="N22" s="32">
        <v>0.57708333333333328</v>
      </c>
      <c r="O22" s="32">
        <v>0.59930555555555554</v>
      </c>
      <c r="P22" s="32">
        <v>0.61875000000000002</v>
      </c>
      <c r="Q22" s="32">
        <v>0.64652777777777781</v>
      </c>
      <c r="R22" s="32">
        <v>0.67291666666666661</v>
      </c>
      <c r="S22" s="50">
        <v>0.71180555555555547</v>
      </c>
      <c r="T22" s="50">
        <v>0.76250000000000007</v>
      </c>
      <c r="U22" s="42">
        <v>0.81805555555555554</v>
      </c>
      <c r="W22" s="38" t="s">
        <v>476</v>
      </c>
      <c r="X22" s="32" t="s">
        <v>486</v>
      </c>
      <c r="Y22" s="32" t="s">
        <v>529</v>
      </c>
      <c r="Z22" s="32">
        <v>0.43333333333333335</v>
      </c>
      <c r="AA22" s="32">
        <v>0.49861111111111112</v>
      </c>
      <c r="AB22" s="32">
        <v>0.52500000000000002</v>
      </c>
      <c r="AC22" s="32">
        <v>0.59930555555555554</v>
      </c>
      <c r="AD22" s="32">
        <v>0.65833333333333333</v>
      </c>
      <c r="AE22" s="50">
        <v>0.71875</v>
      </c>
      <c r="AF22" s="50">
        <v>0.76666666666666661</v>
      </c>
      <c r="AG22" s="42">
        <v>0.82152777777777775</v>
      </c>
      <c r="AI22" s="38" t="s">
        <v>563</v>
      </c>
      <c r="AJ22" s="32" t="s">
        <v>524</v>
      </c>
      <c r="AK22" s="32">
        <v>0.43124999999999997</v>
      </c>
      <c r="AL22" s="32">
        <v>0.47291666666666665</v>
      </c>
      <c r="AM22" s="32">
        <v>0.51458333333333328</v>
      </c>
      <c r="AN22" s="32">
        <v>0.58750000000000002</v>
      </c>
      <c r="AO22" s="42">
        <v>0.63958333333333328</v>
      </c>
      <c r="AQ22" s="38" t="s">
        <v>563</v>
      </c>
      <c r="AR22" s="32" t="s">
        <v>524</v>
      </c>
      <c r="AS22" s="32">
        <v>0.43124999999999997</v>
      </c>
      <c r="AT22" s="32">
        <v>0.47291666666666665</v>
      </c>
      <c r="AU22" s="32">
        <v>0.51458333333333328</v>
      </c>
      <c r="AV22" s="32">
        <v>0.58750000000000002</v>
      </c>
      <c r="AW22" s="32">
        <v>0.63958333333333328</v>
      </c>
      <c r="AX22" s="32">
        <v>0.69097222222222221</v>
      </c>
      <c r="AY22" s="42">
        <v>0.73958333333333337</v>
      </c>
      <c r="BA22" s="38" t="e">
        <f>BA21+#REF!</f>
        <v>#REF!</v>
      </c>
      <c r="BB22" s="32" t="e">
        <f>BB21+#REF!</f>
        <v>#REF!</v>
      </c>
      <c r="BC22" s="32" t="e">
        <f>BC21+#REF!</f>
        <v>#REF!</v>
      </c>
      <c r="BD22" s="32" t="e">
        <f>BD21+#REF!</f>
        <v>#REF!</v>
      </c>
      <c r="BE22" s="32" t="e">
        <f>BE21+#REF!</f>
        <v>#REF!</v>
      </c>
      <c r="BF22" s="32" t="e">
        <f>BF21+#REF!</f>
        <v>#REF!</v>
      </c>
      <c r="BG22" s="42" t="e">
        <f>BG21+#REF!</f>
        <v>#REF!</v>
      </c>
    </row>
    <row r="23" spans="1:59" x14ac:dyDescent="0.3">
      <c r="A23" s="4">
        <v>17</v>
      </c>
      <c r="B23" s="7" t="s">
        <v>27</v>
      </c>
      <c r="C23" s="4" t="s">
        <v>65</v>
      </c>
      <c r="D23" s="5">
        <v>0.59</v>
      </c>
      <c r="E23" s="5">
        <f t="shared" si="3"/>
        <v>7.6499999999999995</v>
      </c>
      <c r="F23" s="5">
        <f t="shared" si="4"/>
        <v>10.3</v>
      </c>
      <c r="G23" s="5">
        <f t="shared" si="5"/>
        <v>8.86</v>
      </c>
      <c r="H23" s="38" t="s">
        <v>480</v>
      </c>
      <c r="I23" s="32" t="s">
        <v>481</v>
      </c>
      <c r="J23" s="32" t="s">
        <v>482</v>
      </c>
      <c r="K23" s="32" t="s">
        <v>483</v>
      </c>
      <c r="L23" s="32">
        <v>0.42708333333333331</v>
      </c>
      <c r="M23" s="32">
        <v>0.5083333333333333</v>
      </c>
      <c r="N23" s="32">
        <v>0.57777777777777783</v>
      </c>
      <c r="O23" s="32">
        <v>0.6</v>
      </c>
      <c r="P23" s="32">
        <v>0.61944444444444446</v>
      </c>
      <c r="Q23" s="32">
        <v>0.64722222222222225</v>
      </c>
      <c r="R23" s="32">
        <v>0.67361111111111116</v>
      </c>
      <c r="S23" s="50">
        <v>0.71250000000000002</v>
      </c>
      <c r="T23" s="50">
        <v>0.7631944444444444</v>
      </c>
      <c r="U23" s="42">
        <v>0.81874999999999998</v>
      </c>
      <c r="W23" s="38" t="s">
        <v>480</v>
      </c>
      <c r="X23" s="32" t="s">
        <v>530</v>
      </c>
      <c r="Y23" s="32" t="s">
        <v>531</v>
      </c>
      <c r="Z23" s="32">
        <v>0.43402777777777773</v>
      </c>
      <c r="AA23" s="32">
        <v>0.4993055555555555</v>
      </c>
      <c r="AB23" s="32">
        <v>0.52569444444444446</v>
      </c>
      <c r="AC23" s="32">
        <v>0.6</v>
      </c>
      <c r="AD23" s="32">
        <v>0.65902777777777777</v>
      </c>
      <c r="AE23" s="50">
        <v>0.71944444444444444</v>
      </c>
      <c r="AF23" s="50">
        <v>0.76736111111111116</v>
      </c>
      <c r="AG23" s="42">
        <v>0.8222222222222223</v>
      </c>
      <c r="AI23" s="38" t="s">
        <v>564</v>
      </c>
      <c r="AJ23" s="32" t="s">
        <v>526</v>
      </c>
      <c r="AK23" s="32">
        <v>0.43194444444444446</v>
      </c>
      <c r="AL23" s="32">
        <v>0.47361111111111115</v>
      </c>
      <c r="AM23" s="32">
        <v>0.51527777777777783</v>
      </c>
      <c r="AN23" s="32">
        <v>0.58819444444444446</v>
      </c>
      <c r="AO23" s="42">
        <v>0.64027777777777783</v>
      </c>
      <c r="AQ23" s="38" t="s">
        <v>564</v>
      </c>
      <c r="AR23" s="32" t="s">
        <v>526</v>
      </c>
      <c r="AS23" s="32">
        <v>0.43194444444444446</v>
      </c>
      <c r="AT23" s="32">
        <v>0.47361111111111115</v>
      </c>
      <c r="AU23" s="32">
        <v>0.51527777777777783</v>
      </c>
      <c r="AV23" s="32">
        <v>0.58819444444444446</v>
      </c>
      <c r="AW23" s="32">
        <v>0.64027777777777783</v>
      </c>
      <c r="AX23" s="32">
        <v>0.69166666666666676</v>
      </c>
      <c r="AY23" s="42">
        <v>0.7402777777777777</v>
      </c>
      <c r="BA23" s="38" t="e">
        <f>BA22+#REF!</f>
        <v>#REF!</v>
      </c>
      <c r="BB23" s="32" t="e">
        <f>BB22+#REF!</f>
        <v>#REF!</v>
      </c>
      <c r="BC23" s="32" t="e">
        <f>BC22+#REF!</f>
        <v>#REF!</v>
      </c>
      <c r="BD23" s="32" t="e">
        <f>BD22+#REF!</f>
        <v>#REF!</v>
      </c>
      <c r="BE23" s="32" t="e">
        <f>BE22+#REF!</f>
        <v>#REF!</v>
      </c>
      <c r="BF23" s="32" t="e">
        <f>BF22+#REF!</f>
        <v>#REF!</v>
      </c>
      <c r="BG23" s="42" t="e">
        <f>BG22+#REF!</f>
        <v>#REF!</v>
      </c>
    </row>
    <row r="24" spans="1:59" x14ac:dyDescent="0.3">
      <c r="A24" s="4">
        <v>18</v>
      </c>
      <c r="B24" s="7" t="s">
        <v>69</v>
      </c>
      <c r="C24" s="4" t="s">
        <v>65</v>
      </c>
      <c r="D24" s="5">
        <v>0.56999999999999995</v>
      </c>
      <c r="E24" s="5">
        <f t="shared" si="3"/>
        <v>8.2199999999999989</v>
      </c>
      <c r="F24" s="5">
        <f t="shared" si="4"/>
        <v>10.870000000000001</v>
      </c>
      <c r="G24" s="5">
        <f t="shared" si="5"/>
        <v>9.43</v>
      </c>
      <c r="H24" s="38" t="s">
        <v>484</v>
      </c>
      <c r="I24" s="32" t="s">
        <v>485</v>
      </c>
      <c r="J24" s="32" t="s">
        <v>486</v>
      </c>
      <c r="K24" s="32" t="s">
        <v>487</v>
      </c>
      <c r="L24" s="32">
        <v>0.42777777777777781</v>
      </c>
      <c r="M24" s="32">
        <v>0.50902777777777775</v>
      </c>
      <c r="N24" s="32">
        <v>0.57847222222222217</v>
      </c>
      <c r="O24" s="32">
        <v>0.60069444444444442</v>
      </c>
      <c r="P24" s="32">
        <v>0.62013888888888891</v>
      </c>
      <c r="Q24" s="32">
        <v>0.6479166666666667</v>
      </c>
      <c r="R24" s="32">
        <v>0.6743055555555556</v>
      </c>
      <c r="S24" s="50">
        <v>0.71319444444444446</v>
      </c>
      <c r="T24" s="50">
        <v>0.76388888888888884</v>
      </c>
      <c r="U24" s="42">
        <v>0.81944444444444453</v>
      </c>
      <c r="W24" s="38" t="s">
        <v>484</v>
      </c>
      <c r="X24" s="32" t="s">
        <v>490</v>
      </c>
      <c r="Y24" s="32" t="s">
        <v>532</v>
      </c>
      <c r="Z24" s="32">
        <v>0.43472222222222223</v>
      </c>
      <c r="AA24" s="32">
        <v>0.5</v>
      </c>
      <c r="AB24" s="32">
        <v>0.52638888888888891</v>
      </c>
      <c r="AC24" s="32">
        <v>0.60069444444444442</v>
      </c>
      <c r="AD24" s="32">
        <v>0.65972222222222221</v>
      </c>
      <c r="AE24" s="50">
        <v>0.72013888888888899</v>
      </c>
      <c r="AF24" s="50">
        <v>0.7680555555555556</v>
      </c>
      <c r="AG24" s="42">
        <v>0.82291666666666663</v>
      </c>
      <c r="AI24" s="38" t="s">
        <v>565</v>
      </c>
      <c r="AJ24" s="32" t="s">
        <v>566</v>
      </c>
      <c r="AK24" s="32">
        <v>0.43263888888888885</v>
      </c>
      <c r="AL24" s="32">
        <v>0.47430555555555554</v>
      </c>
      <c r="AM24" s="32">
        <v>0.51597222222222217</v>
      </c>
      <c r="AN24" s="32">
        <v>0.58888888888888891</v>
      </c>
      <c r="AO24" s="42">
        <v>0.64097222222222217</v>
      </c>
      <c r="AQ24" s="38" t="s">
        <v>565</v>
      </c>
      <c r="AR24" s="32" t="s">
        <v>566</v>
      </c>
      <c r="AS24" s="32">
        <v>0.43263888888888885</v>
      </c>
      <c r="AT24" s="32">
        <v>0.47430555555555554</v>
      </c>
      <c r="AU24" s="32">
        <v>0.51597222222222217</v>
      </c>
      <c r="AV24" s="32">
        <v>0.58888888888888891</v>
      </c>
      <c r="AW24" s="32">
        <v>0.64097222222222217</v>
      </c>
      <c r="AX24" s="32">
        <v>0.69236111111111109</v>
      </c>
      <c r="AY24" s="42">
        <v>0.74097222222222225</v>
      </c>
      <c r="BA24" s="38" t="e">
        <f>BA23+#REF!</f>
        <v>#REF!</v>
      </c>
      <c r="BB24" s="32" t="e">
        <f>BB23+#REF!</f>
        <v>#REF!</v>
      </c>
      <c r="BC24" s="32" t="e">
        <f>BC23+#REF!</f>
        <v>#REF!</v>
      </c>
      <c r="BD24" s="32" t="e">
        <f>BD23+#REF!</f>
        <v>#REF!</v>
      </c>
      <c r="BE24" s="32" t="e">
        <f>BE23+#REF!</f>
        <v>#REF!</v>
      </c>
      <c r="BF24" s="32" t="e">
        <f>BF23+#REF!</f>
        <v>#REF!</v>
      </c>
      <c r="BG24" s="42" t="e">
        <f>BG23+#REF!</f>
        <v>#REF!</v>
      </c>
    </row>
    <row r="25" spans="1:59" x14ac:dyDescent="0.3">
      <c r="A25" s="4">
        <v>19</v>
      </c>
      <c r="B25" s="7" t="s">
        <v>30</v>
      </c>
      <c r="C25" s="4" t="s">
        <v>10</v>
      </c>
      <c r="D25" s="5">
        <v>1.05</v>
      </c>
      <c r="E25" s="5">
        <f t="shared" si="3"/>
        <v>9.27</v>
      </c>
      <c r="F25" s="5">
        <f t="shared" si="4"/>
        <v>11.920000000000002</v>
      </c>
      <c r="G25" s="5">
        <f t="shared" si="5"/>
        <v>10.48</v>
      </c>
      <c r="H25" s="38" t="s">
        <v>488</v>
      </c>
      <c r="I25" s="32" t="s">
        <v>489</v>
      </c>
      <c r="J25" s="32" t="s">
        <v>490</v>
      </c>
      <c r="K25" s="32" t="s">
        <v>491</v>
      </c>
      <c r="L25" s="32">
        <v>0.4291666666666667</v>
      </c>
      <c r="M25" s="32">
        <v>0.51041666666666663</v>
      </c>
      <c r="N25" s="32">
        <v>0.57986111111111105</v>
      </c>
      <c r="O25" s="32">
        <v>0.6020833333333333</v>
      </c>
      <c r="P25" s="32">
        <v>0.62152777777777779</v>
      </c>
      <c r="Q25" s="32">
        <v>0.64930555555555558</v>
      </c>
      <c r="R25" s="32">
        <v>0.67569444444444438</v>
      </c>
      <c r="S25" s="50">
        <v>0.71458333333333324</v>
      </c>
      <c r="T25" s="50">
        <v>0.76527777777777783</v>
      </c>
      <c r="U25" s="42">
        <v>0.8208333333333333</v>
      </c>
      <c r="W25" s="38" t="s">
        <v>488</v>
      </c>
      <c r="X25" s="32" t="s">
        <v>498</v>
      </c>
      <c r="Y25" s="32" t="s">
        <v>533</v>
      </c>
      <c r="Z25" s="32">
        <v>0.43611111111111112</v>
      </c>
      <c r="AA25" s="32">
        <v>0.50138888888888888</v>
      </c>
      <c r="AB25" s="32">
        <v>0.52777777777777779</v>
      </c>
      <c r="AC25" s="32">
        <v>0.6020833333333333</v>
      </c>
      <c r="AD25" s="32">
        <v>0.66111111111111109</v>
      </c>
      <c r="AE25" s="50">
        <v>0.72152777777777777</v>
      </c>
      <c r="AF25" s="50">
        <v>0.76944444444444438</v>
      </c>
      <c r="AG25" s="42">
        <v>0.82430555555555562</v>
      </c>
      <c r="AI25" s="38" t="s">
        <v>567</v>
      </c>
      <c r="AJ25" s="32" t="s">
        <v>568</v>
      </c>
      <c r="AK25" s="32">
        <v>0.43402777777777773</v>
      </c>
      <c r="AL25" s="32">
        <v>0.47569444444444442</v>
      </c>
      <c r="AM25" s="32">
        <v>0.51736111111111105</v>
      </c>
      <c r="AN25" s="32">
        <v>0.59027777777777779</v>
      </c>
      <c r="AO25" s="42">
        <v>0.64236111111111105</v>
      </c>
      <c r="AQ25" s="38" t="s">
        <v>567</v>
      </c>
      <c r="AR25" s="32" t="s">
        <v>568</v>
      </c>
      <c r="AS25" s="32">
        <v>0.43402777777777773</v>
      </c>
      <c r="AT25" s="32">
        <v>0.47569444444444442</v>
      </c>
      <c r="AU25" s="32">
        <v>0.51736111111111105</v>
      </c>
      <c r="AV25" s="32">
        <v>0.59027777777777779</v>
      </c>
      <c r="AW25" s="32">
        <v>0.64236111111111105</v>
      </c>
      <c r="AX25" s="32">
        <v>0.69374999999999998</v>
      </c>
      <c r="AY25" s="42">
        <v>0.74236111111111114</v>
      </c>
      <c r="BA25" s="38" t="e">
        <f>BA24+#REF!</f>
        <v>#REF!</v>
      </c>
      <c r="BB25" s="32" t="e">
        <f>BB24+#REF!</f>
        <v>#REF!</v>
      </c>
      <c r="BC25" s="32" t="e">
        <f>BC24+#REF!</f>
        <v>#REF!</v>
      </c>
      <c r="BD25" s="32" t="e">
        <f>BD24+#REF!</f>
        <v>#REF!</v>
      </c>
      <c r="BE25" s="32" t="e">
        <f>BE24+#REF!</f>
        <v>#REF!</v>
      </c>
      <c r="BF25" s="32" t="e">
        <f>BF24+#REF!</f>
        <v>#REF!</v>
      </c>
      <c r="BG25" s="42" t="e">
        <f>BG24+#REF!</f>
        <v>#REF!</v>
      </c>
    </row>
    <row r="26" spans="1:59" x14ac:dyDescent="0.3">
      <c r="A26" s="4">
        <v>20</v>
      </c>
      <c r="B26" s="7" t="s">
        <v>29</v>
      </c>
      <c r="C26" s="4" t="s">
        <v>10</v>
      </c>
      <c r="D26" s="5">
        <v>0.45</v>
      </c>
      <c r="E26" s="5">
        <f t="shared" si="3"/>
        <v>9.7199999999999989</v>
      </c>
      <c r="F26" s="5">
        <f t="shared" si="4"/>
        <v>12.370000000000001</v>
      </c>
      <c r="G26" s="5">
        <f t="shared" si="5"/>
        <v>10.93</v>
      </c>
      <c r="H26" s="38" t="s">
        <v>492</v>
      </c>
      <c r="I26" s="32" t="s">
        <v>493</v>
      </c>
      <c r="J26" s="32" t="s">
        <v>494</v>
      </c>
      <c r="K26" s="32" t="s">
        <v>495</v>
      </c>
      <c r="L26" s="32">
        <v>0.43055555555555558</v>
      </c>
      <c r="M26" s="32">
        <v>0.51111111111111118</v>
      </c>
      <c r="N26" s="32">
        <v>0.58124999999999993</v>
      </c>
      <c r="O26" s="32">
        <v>0.60347222222222219</v>
      </c>
      <c r="P26" s="32">
        <v>0.62291666666666667</v>
      </c>
      <c r="Q26" s="32">
        <v>0.65069444444444446</v>
      </c>
      <c r="R26" s="32">
        <v>0.67708333333333337</v>
      </c>
      <c r="S26" s="50">
        <v>0.71597222222222223</v>
      </c>
      <c r="T26" s="50">
        <v>0.76666666666666661</v>
      </c>
      <c r="U26" s="42">
        <v>0.8222222222222223</v>
      </c>
      <c r="W26" s="38" t="s">
        <v>492</v>
      </c>
      <c r="X26" s="32" t="s">
        <v>502</v>
      </c>
      <c r="Y26" s="32" t="s">
        <v>534</v>
      </c>
      <c r="Z26" s="32">
        <v>0.4375</v>
      </c>
      <c r="AA26" s="32">
        <v>0.50208333333333333</v>
      </c>
      <c r="AB26" s="32">
        <v>0.52847222222222223</v>
      </c>
      <c r="AC26" s="32">
        <v>0.60347222222222219</v>
      </c>
      <c r="AD26" s="32">
        <v>0.66249999999999998</v>
      </c>
      <c r="AE26" s="50">
        <v>0.72291666666666676</v>
      </c>
      <c r="AF26" s="50">
        <v>0.77083333333333337</v>
      </c>
      <c r="AG26" s="42">
        <v>0.8256944444444444</v>
      </c>
      <c r="AI26" s="38" t="s">
        <v>569</v>
      </c>
      <c r="AJ26" s="32" t="s">
        <v>570</v>
      </c>
      <c r="AK26" s="32">
        <v>0.43541666666666662</v>
      </c>
      <c r="AL26" s="32">
        <v>0.4770833333333333</v>
      </c>
      <c r="AM26" s="32">
        <v>0.51874999999999993</v>
      </c>
      <c r="AN26" s="32">
        <v>0.59166666666666667</v>
      </c>
      <c r="AO26" s="42">
        <v>0.64374999999999993</v>
      </c>
      <c r="AQ26" s="38" t="s">
        <v>569</v>
      </c>
      <c r="AR26" s="32" t="s">
        <v>570</v>
      </c>
      <c r="AS26" s="32">
        <v>0.43541666666666662</v>
      </c>
      <c r="AT26" s="32">
        <v>0.4770833333333333</v>
      </c>
      <c r="AU26" s="32">
        <v>0.51874999999999993</v>
      </c>
      <c r="AV26" s="32">
        <v>0.59166666666666667</v>
      </c>
      <c r="AW26" s="32">
        <v>0.64374999999999993</v>
      </c>
      <c r="AX26" s="32">
        <v>0.69444444444444453</v>
      </c>
      <c r="AY26" s="42">
        <v>0.74305555555555547</v>
      </c>
      <c r="BA26" s="38" t="e">
        <f>BA25+#REF!</f>
        <v>#REF!</v>
      </c>
      <c r="BB26" s="32" t="e">
        <f>BB25+#REF!</f>
        <v>#REF!</v>
      </c>
      <c r="BC26" s="32" t="e">
        <f>BC25+#REF!</f>
        <v>#REF!</v>
      </c>
      <c r="BD26" s="32" t="e">
        <f>BD25+#REF!</f>
        <v>#REF!</v>
      </c>
      <c r="BE26" s="32" t="e">
        <f>BE25+#REF!</f>
        <v>#REF!</v>
      </c>
      <c r="BF26" s="32" t="e">
        <f>BF25+#REF!</f>
        <v>#REF!</v>
      </c>
      <c r="BG26" s="42" t="e">
        <f>BG25+#REF!</f>
        <v>#REF!</v>
      </c>
    </row>
    <row r="27" spans="1:59" x14ac:dyDescent="0.3">
      <c r="A27" s="4">
        <v>21</v>
      </c>
      <c r="B27" s="7" t="s">
        <v>189</v>
      </c>
      <c r="C27" s="4" t="s">
        <v>10</v>
      </c>
      <c r="D27" s="5">
        <v>0.49</v>
      </c>
      <c r="E27" s="5">
        <f t="shared" si="3"/>
        <v>10.209999999999999</v>
      </c>
      <c r="F27" s="5">
        <f t="shared" si="4"/>
        <v>12.860000000000001</v>
      </c>
      <c r="G27" s="5">
        <f t="shared" si="5"/>
        <v>11.42</v>
      </c>
      <c r="H27" s="38" t="s">
        <v>496</v>
      </c>
      <c r="I27" s="32" t="s">
        <v>497</v>
      </c>
      <c r="J27" s="32" t="s">
        <v>498</v>
      </c>
      <c r="K27" s="32" t="s">
        <v>499</v>
      </c>
      <c r="L27" s="32">
        <v>0.43124999999999997</v>
      </c>
      <c r="M27" s="32">
        <v>0.51180555555555551</v>
      </c>
      <c r="N27" s="32">
        <v>0.58194444444444449</v>
      </c>
      <c r="O27" s="32">
        <v>0.60416666666666663</v>
      </c>
      <c r="P27" s="32">
        <v>0.62361111111111112</v>
      </c>
      <c r="Q27" s="32">
        <v>0.65138888888888891</v>
      </c>
      <c r="R27" s="32">
        <v>0.6777777777777777</v>
      </c>
      <c r="S27" s="50">
        <v>0.71666666666666667</v>
      </c>
      <c r="T27" s="50">
        <v>0.76736111111111116</v>
      </c>
      <c r="U27" s="42">
        <v>0.82291666666666663</v>
      </c>
      <c r="W27" s="38" t="s">
        <v>496</v>
      </c>
      <c r="X27" s="32" t="s">
        <v>506</v>
      </c>
      <c r="Y27" s="32" t="s">
        <v>535</v>
      </c>
      <c r="Z27" s="32">
        <v>0.4381944444444445</v>
      </c>
      <c r="AA27" s="32">
        <v>0.50277777777777777</v>
      </c>
      <c r="AB27" s="32">
        <v>0.52916666666666667</v>
      </c>
      <c r="AC27" s="32">
        <v>0.60416666666666663</v>
      </c>
      <c r="AD27" s="32">
        <v>0.66319444444444442</v>
      </c>
      <c r="AE27" s="50">
        <v>0.72361111111111109</v>
      </c>
      <c r="AF27" s="50">
        <v>0.7715277777777777</v>
      </c>
      <c r="AG27" s="42">
        <v>0.82638888888888884</v>
      </c>
      <c r="AI27" s="38" t="s">
        <v>423</v>
      </c>
      <c r="AJ27" s="32" t="s">
        <v>571</v>
      </c>
      <c r="AK27" s="32">
        <v>0.43611111111111112</v>
      </c>
      <c r="AL27" s="32">
        <v>0.4777777777777778</v>
      </c>
      <c r="AM27" s="32">
        <v>0.51944444444444449</v>
      </c>
      <c r="AN27" s="32">
        <v>0.59236111111111112</v>
      </c>
      <c r="AO27" s="42">
        <v>0.64444444444444449</v>
      </c>
      <c r="AQ27" s="38" t="s">
        <v>423</v>
      </c>
      <c r="AR27" s="32" t="s">
        <v>571</v>
      </c>
      <c r="AS27" s="32">
        <v>0.43611111111111112</v>
      </c>
      <c r="AT27" s="32">
        <v>0.4777777777777778</v>
      </c>
      <c r="AU27" s="32">
        <v>0.51944444444444449</v>
      </c>
      <c r="AV27" s="32">
        <v>0.59236111111111112</v>
      </c>
      <c r="AW27" s="32">
        <v>0.64444444444444449</v>
      </c>
      <c r="AX27" s="32">
        <v>0.69513888888888886</v>
      </c>
      <c r="AY27" s="42">
        <v>0.74375000000000002</v>
      </c>
      <c r="BA27" s="38" t="e">
        <f>BA26+#REF!</f>
        <v>#REF!</v>
      </c>
      <c r="BB27" s="32" t="e">
        <f>BB26+#REF!</f>
        <v>#REF!</v>
      </c>
      <c r="BC27" s="32" t="e">
        <f>BC26+#REF!</f>
        <v>#REF!</v>
      </c>
      <c r="BD27" s="32" t="e">
        <f>BD26+#REF!</f>
        <v>#REF!</v>
      </c>
      <c r="BE27" s="32" t="e">
        <f>BE26+#REF!</f>
        <v>#REF!</v>
      </c>
      <c r="BF27" s="32" t="e">
        <f>BF26+#REF!</f>
        <v>#REF!</v>
      </c>
      <c r="BG27" s="42" t="e">
        <f>BG26+#REF!</f>
        <v>#REF!</v>
      </c>
    </row>
    <row r="28" spans="1:59" x14ac:dyDescent="0.3">
      <c r="A28" s="4">
        <v>22</v>
      </c>
      <c r="B28" s="7" t="s">
        <v>39</v>
      </c>
      <c r="C28" s="4" t="s">
        <v>10</v>
      </c>
      <c r="D28" s="5">
        <v>0.4</v>
      </c>
      <c r="E28" s="5">
        <f t="shared" si="3"/>
        <v>10.61</v>
      </c>
      <c r="F28" s="5">
        <f t="shared" si="4"/>
        <v>13.260000000000002</v>
      </c>
      <c r="G28" s="5">
        <f t="shared" si="5"/>
        <v>11.82</v>
      </c>
      <c r="H28" s="38" t="s">
        <v>500</v>
      </c>
      <c r="I28" s="32" t="s">
        <v>501</v>
      </c>
      <c r="J28" s="32" t="s">
        <v>502</v>
      </c>
      <c r="K28" s="32" t="s">
        <v>503</v>
      </c>
      <c r="L28" s="32">
        <v>0.43263888888888885</v>
      </c>
      <c r="M28" s="32">
        <v>0.51250000000000007</v>
      </c>
      <c r="N28" s="32">
        <v>0.58333333333333337</v>
      </c>
      <c r="O28" s="32">
        <v>0.60555555555555551</v>
      </c>
      <c r="P28" s="32">
        <v>0.625</v>
      </c>
      <c r="Q28" s="32">
        <v>0.65277777777777779</v>
      </c>
      <c r="R28" s="32">
        <v>0.6791666666666667</v>
      </c>
      <c r="S28" s="50">
        <v>0.71805555555555556</v>
      </c>
      <c r="T28" s="50">
        <v>0.76874999999999993</v>
      </c>
      <c r="U28" s="42">
        <v>0.82361111111111107</v>
      </c>
      <c r="W28" s="38" t="s">
        <v>500</v>
      </c>
      <c r="X28" s="32" t="s">
        <v>536</v>
      </c>
      <c r="Y28" s="32" t="s">
        <v>537</v>
      </c>
      <c r="Z28" s="32">
        <v>0.43958333333333338</v>
      </c>
      <c r="AA28" s="32">
        <v>0.50347222222222221</v>
      </c>
      <c r="AB28" s="32">
        <v>0.52986111111111112</v>
      </c>
      <c r="AC28" s="32">
        <v>0.60555555555555551</v>
      </c>
      <c r="AD28" s="32">
        <v>0.6645833333333333</v>
      </c>
      <c r="AE28" s="50">
        <v>0.72499999999999998</v>
      </c>
      <c r="AF28" s="50">
        <v>0.77222222222222225</v>
      </c>
      <c r="AG28" s="42">
        <v>0.82708333333333339</v>
      </c>
      <c r="AI28" s="38" t="s">
        <v>428</v>
      </c>
      <c r="AJ28" s="32" t="s">
        <v>529</v>
      </c>
      <c r="AK28" s="32">
        <v>0.4368055555555555</v>
      </c>
      <c r="AL28" s="32">
        <v>0.47847222222222219</v>
      </c>
      <c r="AM28" s="32">
        <v>0.52013888888888882</v>
      </c>
      <c r="AN28" s="32">
        <v>0.59305555555555556</v>
      </c>
      <c r="AO28" s="42">
        <v>0.64513888888888882</v>
      </c>
      <c r="AQ28" s="38" t="s">
        <v>428</v>
      </c>
      <c r="AR28" s="32" t="s">
        <v>529</v>
      </c>
      <c r="AS28" s="32">
        <v>0.4368055555555555</v>
      </c>
      <c r="AT28" s="32">
        <v>0.47847222222222219</v>
      </c>
      <c r="AU28" s="32">
        <v>0.52013888888888882</v>
      </c>
      <c r="AV28" s="32">
        <v>0.59305555555555556</v>
      </c>
      <c r="AW28" s="32">
        <v>0.64513888888888882</v>
      </c>
      <c r="AX28" s="32">
        <v>0.6958333333333333</v>
      </c>
      <c r="AY28" s="42">
        <v>0.74444444444444446</v>
      </c>
      <c r="BA28" s="38" t="e">
        <f>BA27+#REF!</f>
        <v>#REF!</v>
      </c>
      <c r="BB28" s="32" t="e">
        <f>BB27+#REF!</f>
        <v>#REF!</v>
      </c>
      <c r="BC28" s="32" t="e">
        <f>BC27+#REF!</f>
        <v>#REF!</v>
      </c>
      <c r="BD28" s="32" t="e">
        <f>BD27+#REF!</f>
        <v>#REF!</v>
      </c>
      <c r="BE28" s="32" t="e">
        <f>BE27+#REF!</f>
        <v>#REF!</v>
      </c>
      <c r="BF28" s="32" t="e">
        <f>BF27+#REF!</f>
        <v>#REF!</v>
      </c>
      <c r="BG28" s="42" t="e">
        <f>BG27+#REF!</f>
        <v>#REF!</v>
      </c>
    </row>
    <row r="29" spans="1:59" x14ac:dyDescent="0.3">
      <c r="A29" s="4">
        <v>23</v>
      </c>
      <c r="B29" s="7" t="s">
        <v>40</v>
      </c>
      <c r="C29" s="4" t="s">
        <v>10</v>
      </c>
      <c r="D29" s="5">
        <v>0.36</v>
      </c>
      <c r="E29" s="5">
        <f t="shared" si="3"/>
        <v>10.969999999999999</v>
      </c>
      <c r="F29" s="5">
        <f t="shared" si="4"/>
        <v>13.620000000000001</v>
      </c>
      <c r="G29" s="5">
        <f t="shared" si="5"/>
        <v>12.18</v>
      </c>
      <c r="H29" s="38" t="s">
        <v>504</v>
      </c>
      <c r="I29" s="32" t="s">
        <v>505</v>
      </c>
      <c r="J29" s="32" t="s">
        <v>506</v>
      </c>
      <c r="K29" s="32" t="s">
        <v>507</v>
      </c>
      <c r="L29" s="32">
        <v>0.43333333333333335</v>
      </c>
      <c r="M29" s="32">
        <v>0.5131944444444444</v>
      </c>
      <c r="N29" s="32">
        <v>0.58472222222222225</v>
      </c>
      <c r="O29" s="32">
        <v>0.6069444444444444</v>
      </c>
      <c r="P29" s="32">
        <v>0.62569444444444444</v>
      </c>
      <c r="Q29" s="32">
        <v>0.65347222222222223</v>
      </c>
      <c r="R29" s="32">
        <v>0.67986111111111114</v>
      </c>
      <c r="S29" s="50">
        <v>0.71875</v>
      </c>
      <c r="T29" s="50">
        <v>0.76944444444444438</v>
      </c>
      <c r="U29" s="42">
        <v>0.82430555555555562</v>
      </c>
      <c r="W29" s="38" t="s">
        <v>504</v>
      </c>
      <c r="X29" s="32" t="s">
        <v>538</v>
      </c>
      <c r="Y29" s="32" t="s">
        <v>539</v>
      </c>
      <c r="Z29" s="32">
        <v>0.44027777777777777</v>
      </c>
      <c r="AA29" s="32">
        <v>0.50416666666666665</v>
      </c>
      <c r="AB29" s="32">
        <v>0.53055555555555556</v>
      </c>
      <c r="AC29" s="32">
        <v>0.6069444444444444</v>
      </c>
      <c r="AD29" s="32">
        <v>0.66527777777777775</v>
      </c>
      <c r="AE29" s="50">
        <v>0.72569444444444453</v>
      </c>
      <c r="AF29" s="50">
        <v>0.7729166666666667</v>
      </c>
      <c r="AG29" s="42">
        <v>0.82777777777777783</v>
      </c>
      <c r="AI29" s="38" t="s">
        <v>572</v>
      </c>
      <c r="AJ29" s="32" t="s">
        <v>531</v>
      </c>
      <c r="AK29" s="32">
        <v>0.4375</v>
      </c>
      <c r="AL29" s="32">
        <v>0.47916666666666669</v>
      </c>
      <c r="AM29" s="32">
        <v>0.52083333333333337</v>
      </c>
      <c r="AN29" s="32">
        <v>0.59375</v>
      </c>
      <c r="AO29" s="42">
        <v>0.64583333333333337</v>
      </c>
      <c r="AQ29" s="38" t="s">
        <v>572</v>
      </c>
      <c r="AR29" s="32" t="s">
        <v>531</v>
      </c>
      <c r="AS29" s="32">
        <v>0.4375</v>
      </c>
      <c r="AT29" s="32">
        <v>0.47916666666666669</v>
      </c>
      <c r="AU29" s="32">
        <v>0.52083333333333337</v>
      </c>
      <c r="AV29" s="32">
        <v>0.59375</v>
      </c>
      <c r="AW29" s="32">
        <v>0.64583333333333337</v>
      </c>
      <c r="AX29" s="32">
        <v>0.69652777777777775</v>
      </c>
      <c r="AY29" s="42">
        <v>0.74513888888888891</v>
      </c>
      <c r="BA29" s="38" t="e">
        <f>BA28+#REF!</f>
        <v>#REF!</v>
      </c>
      <c r="BB29" s="32" t="e">
        <f>BB28+#REF!</f>
        <v>#REF!</v>
      </c>
      <c r="BC29" s="32" t="e">
        <f>BC28+#REF!</f>
        <v>#REF!</v>
      </c>
      <c r="BD29" s="32" t="e">
        <f>BD28+#REF!</f>
        <v>#REF!</v>
      </c>
      <c r="BE29" s="32" t="e">
        <f>BE28+#REF!</f>
        <v>#REF!</v>
      </c>
      <c r="BF29" s="32" t="e">
        <f>BF28+#REF!</f>
        <v>#REF!</v>
      </c>
      <c r="BG29" s="42" t="e">
        <f>BG28+#REF!</f>
        <v>#REF!</v>
      </c>
    </row>
    <row r="30" spans="1:59" ht="15" thickBot="1" x14ac:dyDescent="0.35">
      <c r="A30" s="9">
        <v>24</v>
      </c>
      <c r="B30" s="8" t="s">
        <v>6</v>
      </c>
      <c r="C30" s="9" t="s">
        <v>10</v>
      </c>
      <c r="D30" s="15">
        <v>0.78</v>
      </c>
      <c r="E30" s="15">
        <f t="shared" si="3"/>
        <v>11.749999999999998</v>
      </c>
      <c r="F30" s="15">
        <f t="shared" si="4"/>
        <v>14.4</v>
      </c>
      <c r="G30" s="15">
        <f t="shared" si="5"/>
        <v>12.959999999999999</v>
      </c>
      <c r="H30" s="39" t="s">
        <v>508</v>
      </c>
      <c r="I30" s="33" t="s">
        <v>509</v>
      </c>
      <c r="J30" s="33" t="s">
        <v>510</v>
      </c>
      <c r="K30" s="33" t="s">
        <v>511</v>
      </c>
      <c r="L30" s="33">
        <v>0.43541666666666662</v>
      </c>
      <c r="M30" s="33">
        <v>0.51527777777777783</v>
      </c>
      <c r="N30" s="33">
        <v>0.58750000000000002</v>
      </c>
      <c r="O30" s="33">
        <v>0.60972222222222217</v>
      </c>
      <c r="P30" s="33">
        <v>0.62847222222222221</v>
      </c>
      <c r="Q30" s="33">
        <v>0.65625</v>
      </c>
      <c r="R30" s="33">
        <v>0.68194444444444446</v>
      </c>
      <c r="S30" s="51">
        <v>0.72083333333333333</v>
      </c>
      <c r="T30" s="51">
        <v>0.7715277777777777</v>
      </c>
      <c r="U30" s="44">
        <v>0.82638888888888884</v>
      </c>
      <c r="W30" s="39" t="s">
        <v>508</v>
      </c>
      <c r="X30" s="33" t="s">
        <v>540</v>
      </c>
      <c r="Y30" s="33" t="s">
        <v>541</v>
      </c>
      <c r="Z30" s="33">
        <v>0.44236111111111115</v>
      </c>
      <c r="AA30" s="33">
        <v>0.50624999999999998</v>
      </c>
      <c r="AB30" s="33">
        <v>0.53263888888888888</v>
      </c>
      <c r="AC30" s="33">
        <v>0.60972222222222217</v>
      </c>
      <c r="AD30" s="33">
        <v>0.66805555555555562</v>
      </c>
      <c r="AE30" s="51">
        <v>0.72777777777777775</v>
      </c>
      <c r="AF30" s="51">
        <v>0.77500000000000002</v>
      </c>
      <c r="AG30" s="44">
        <v>0.82986111111111116</v>
      </c>
      <c r="AI30" s="39" t="s">
        <v>573</v>
      </c>
      <c r="AJ30" s="33" t="s">
        <v>574</v>
      </c>
      <c r="AK30" s="33">
        <v>0.44027777777777777</v>
      </c>
      <c r="AL30" s="33">
        <v>0.48194444444444445</v>
      </c>
      <c r="AM30" s="33">
        <v>0.52361111111111114</v>
      </c>
      <c r="AN30" s="33">
        <v>0.59583333333333333</v>
      </c>
      <c r="AO30" s="44">
        <v>0.6479166666666667</v>
      </c>
      <c r="AQ30" s="39" t="s">
        <v>573</v>
      </c>
      <c r="AR30" s="33" t="s">
        <v>574</v>
      </c>
      <c r="AS30" s="33">
        <v>0.44027777777777777</v>
      </c>
      <c r="AT30" s="33">
        <v>0.48194444444444445</v>
      </c>
      <c r="AU30" s="33">
        <v>0.52361111111111114</v>
      </c>
      <c r="AV30" s="33">
        <v>0.59583333333333333</v>
      </c>
      <c r="AW30" s="33">
        <v>0.6479166666666667</v>
      </c>
      <c r="AX30" s="33">
        <v>0.69791666666666663</v>
      </c>
      <c r="AY30" s="44">
        <v>0.74652777777777779</v>
      </c>
      <c r="BA30" s="39" t="e">
        <f>BA29+#REF!</f>
        <v>#REF!</v>
      </c>
      <c r="BB30" s="33" t="e">
        <f>BB29+#REF!</f>
        <v>#REF!</v>
      </c>
      <c r="BC30" s="33" t="e">
        <f>BC29+#REF!</f>
        <v>#REF!</v>
      </c>
      <c r="BD30" s="33" t="e">
        <f>BD29+#REF!</f>
        <v>#REF!</v>
      </c>
      <c r="BE30" s="33" t="e">
        <f>BE29+#REF!</f>
        <v>#REF!</v>
      </c>
      <c r="BF30" s="33" t="e">
        <f>BF29+#REF!</f>
        <v>#REF!</v>
      </c>
      <c r="BG30" s="44" t="e">
        <f>BG29+#REF!</f>
        <v>#REF!</v>
      </c>
    </row>
    <row r="31" spans="1:59" ht="15" thickBot="1" x14ac:dyDescent="0.35">
      <c r="A31" s="89"/>
      <c r="B31" s="82" t="s">
        <v>185</v>
      </c>
      <c r="C31" s="77"/>
      <c r="D31" s="78"/>
      <c r="E31" s="79">
        <f>E30</f>
        <v>11.749999999999998</v>
      </c>
      <c r="F31" s="79">
        <f>F30</f>
        <v>14.4</v>
      </c>
      <c r="G31" s="79">
        <f>G30</f>
        <v>12.959999999999999</v>
      </c>
      <c r="H31" s="73">
        <f>F30</f>
        <v>14.4</v>
      </c>
      <c r="I31" s="71">
        <f>E30</f>
        <v>11.749999999999998</v>
      </c>
      <c r="J31" s="71">
        <f>G30</f>
        <v>12.959999999999999</v>
      </c>
      <c r="K31" s="71">
        <f>G30</f>
        <v>12.959999999999999</v>
      </c>
      <c r="L31" s="71">
        <f>E30</f>
        <v>11.749999999999998</v>
      </c>
      <c r="M31" s="71">
        <f>E30</f>
        <v>11.749999999999998</v>
      </c>
      <c r="N31" s="71">
        <f>G30</f>
        <v>12.959999999999999</v>
      </c>
      <c r="O31" s="71">
        <f>E30</f>
        <v>11.749999999999998</v>
      </c>
      <c r="P31" s="71">
        <f>G30</f>
        <v>12.959999999999999</v>
      </c>
      <c r="Q31" s="71">
        <f t="shared" ref="Q31:U31" si="6">$E$30</f>
        <v>11.749999999999998</v>
      </c>
      <c r="R31" s="71">
        <f t="shared" si="6"/>
        <v>11.749999999999998</v>
      </c>
      <c r="S31" s="74">
        <f t="shared" si="6"/>
        <v>11.749999999999998</v>
      </c>
      <c r="T31" s="74">
        <f t="shared" si="6"/>
        <v>11.749999999999998</v>
      </c>
      <c r="U31" s="75">
        <f t="shared" si="6"/>
        <v>11.749999999999998</v>
      </c>
      <c r="V31" s="62"/>
      <c r="W31" s="76">
        <f>F30</f>
        <v>14.4</v>
      </c>
      <c r="X31" s="71">
        <f>E30</f>
        <v>11.749999999999998</v>
      </c>
      <c r="Y31" s="71">
        <f>F30</f>
        <v>14.4</v>
      </c>
      <c r="Z31" s="71">
        <f>E30</f>
        <v>11.749999999999998</v>
      </c>
      <c r="AA31" s="71">
        <f>G30</f>
        <v>12.959999999999999</v>
      </c>
      <c r="AB31" s="71">
        <f>E31</f>
        <v>11.749999999999998</v>
      </c>
      <c r="AC31" s="71">
        <f>E30</f>
        <v>11.749999999999998</v>
      </c>
      <c r="AD31" s="71">
        <f>G30</f>
        <v>12.959999999999999</v>
      </c>
      <c r="AE31" s="74">
        <f>E30</f>
        <v>11.749999999999998</v>
      </c>
      <c r="AF31" s="74">
        <f>G30</f>
        <v>12.959999999999999</v>
      </c>
      <c r="AG31" s="75">
        <f>E30</f>
        <v>11.749999999999998</v>
      </c>
      <c r="AH31" s="62"/>
      <c r="AI31" s="76">
        <f>F30</f>
        <v>14.4</v>
      </c>
      <c r="AJ31" s="71">
        <f>F30</f>
        <v>14.4</v>
      </c>
      <c r="AK31" s="71">
        <f>F30</f>
        <v>14.4</v>
      </c>
      <c r="AL31" s="71">
        <f>F30</f>
        <v>14.4</v>
      </c>
      <c r="AM31" s="71">
        <f>F30</f>
        <v>14.4</v>
      </c>
      <c r="AN31" s="71">
        <f>F30</f>
        <v>14.4</v>
      </c>
      <c r="AO31" s="75">
        <f>F30</f>
        <v>14.4</v>
      </c>
      <c r="AP31" s="62"/>
      <c r="AQ31" s="76">
        <f>F30</f>
        <v>14.4</v>
      </c>
      <c r="AR31" s="71">
        <f>F30</f>
        <v>14.4</v>
      </c>
      <c r="AS31" s="71">
        <f>F30</f>
        <v>14.4</v>
      </c>
      <c r="AT31" s="71">
        <f>F30</f>
        <v>14.4</v>
      </c>
      <c r="AU31" s="71">
        <f>F30</f>
        <v>14.4</v>
      </c>
      <c r="AV31" s="71">
        <f>F30</f>
        <v>14.4</v>
      </c>
      <c r="AW31" s="71">
        <f>F30</f>
        <v>14.4</v>
      </c>
      <c r="AX31" s="71">
        <f>F30</f>
        <v>14.4</v>
      </c>
      <c r="AY31" s="75">
        <f>F30</f>
        <v>14.4</v>
      </c>
      <c r="AZ31" s="62"/>
      <c r="BA31" s="76">
        <f>F30</f>
        <v>14.4</v>
      </c>
      <c r="BB31" s="71">
        <f>F30</f>
        <v>14.4</v>
      </c>
      <c r="BC31" s="71">
        <f>F30</f>
        <v>14.4</v>
      </c>
      <c r="BD31" s="71">
        <f>F30</f>
        <v>14.4</v>
      </c>
      <c r="BE31" s="71">
        <f>F30</f>
        <v>14.4</v>
      </c>
      <c r="BF31" s="71">
        <f>F30</f>
        <v>14.4</v>
      </c>
      <c r="BG31" s="75">
        <f>F30</f>
        <v>14.4</v>
      </c>
    </row>
    <row r="32" spans="1:59" ht="19.95" customHeight="1" x14ac:dyDescent="0.3">
      <c r="A32" s="64" t="s">
        <v>320</v>
      </c>
    </row>
    <row r="33" spans="1:13" ht="19.95" customHeight="1" x14ac:dyDescent="0.3">
      <c r="A33" s="65" t="s">
        <v>186</v>
      </c>
    </row>
    <row r="34" spans="1:13" ht="19.95" customHeight="1" x14ac:dyDescent="0.3">
      <c r="A34" s="65" t="s">
        <v>187</v>
      </c>
      <c r="E34" s="1" t="s">
        <v>575</v>
      </c>
      <c r="M34" s="1" t="s">
        <v>576</v>
      </c>
    </row>
    <row r="36" spans="1:13" x14ac:dyDescent="0.3">
      <c r="A36" s="175" t="s">
        <v>11</v>
      </c>
      <c r="B36" s="176"/>
    </row>
    <row r="37" spans="1:13" x14ac:dyDescent="0.3">
      <c r="A37" s="32" t="s">
        <v>22</v>
      </c>
      <c r="B37" s="92">
        <f>SUM(H31:U31)</f>
        <v>171.98999999999998</v>
      </c>
      <c r="D37" s="108">
        <f>B37+'Linia 2'!B52</f>
        <v>358.75</v>
      </c>
      <c r="H37" s="126"/>
    </row>
    <row r="38" spans="1:13" x14ac:dyDescent="0.3">
      <c r="A38" s="32" t="s">
        <v>14</v>
      </c>
      <c r="B38" s="92">
        <f>SUM(AI31:AO31)</f>
        <v>100.80000000000001</v>
      </c>
      <c r="D38" s="108">
        <f>B40+'Linia 2'!B55</f>
        <v>267.77</v>
      </c>
    </row>
    <row r="39" spans="1:13" x14ac:dyDescent="0.3">
      <c r="A39" s="32" t="s">
        <v>15</v>
      </c>
      <c r="B39" s="92" t="s">
        <v>165</v>
      </c>
    </row>
    <row r="40" spans="1:13" x14ac:dyDescent="0.3">
      <c r="A40" s="32" t="s">
        <v>12</v>
      </c>
      <c r="B40" s="92">
        <f>SUM(W31:AG31)</f>
        <v>138.17999999999998</v>
      </c>
    </row>
    <row r="41" spans="1:13" x14ac:dyDescent="0.3">
      <c r="A41" s="32" t="s">
        <v>13</v>
      </c>
      <c r="B41" s="92">
        <f>SUM(AQ31:AY31)</f>
        <v>129.60000000000002</v>
      </c>
    </row>
    <row r="42" spans="1:13" x14ac:dyDescent="0.3">
      <c r="A42" s="32" t="s">
        <v>16</v>
      </c>
      <c r="B42" s="92" t="s">
        <v>165</v>
      </c>
    </row>
    <row r="55" spans="4:12" x14ac:dyDescent="0.3">
      <c r="E55"/>
      <c r="F55"/>
      <c r="G55"/>
      <c r="H55"/>
      <c r="I55"/>
      <c r="J55"/>
      <c r="K55"/>
      <c r="L55"/>
    </row>
    <row r="56" spans="4:12" x14ac:dyDescent="0.3">
      <c r="D56"/>
      <c r="E56"/>
      <c r="F56"/>
      <c r="G56"/>
      <c r="H56"/>
      <c r="I56"/>
      <c r="J56"/>
      <c r="K56"/>
    </row>
    <row r="57" spans="4:12" x14ac:dyDescent="0.3">
      <c r="D57"/>
      <c r="E57"/>
      <c r="F57"/>
      <c r="G57"/>
      <c r="H57"/>
      <c r="I57"/>
      <c r="J57"/>
      <c r="K57"/>
    </row>
    <row r="58" spans="4:12" x14ac:dyDescent="0.3">
      <c r="D58"/>
      <c r="E58"/>
      <c r="F58"/>
      <c r="G58"/>
      <c r="H58"/>
      <c r="I58"/>
      <c r="J58"/>
      <c r="K58"/>
    </row>
    <row r="59" spans="4:12" x14ac:dyDescent="0.3">
      <c r="D59"/>
      <c r="E59"/>
      <c r="F59"/>
      <c r="G59"/>
      <c r="H59"/>
      <c r="I59"/>
      <c r="J59"/>
      <c r="K59"/>
    </row>
  </sheetData>
  <mergeCells count="13">
    <mergeCell ref="A36:B36"/>
    <mergeCell ref="G5:G6"/>
    <mergeCell ref="AQ4:AY4"/>
    <mergeCell ref="BA4:BG4"/>
    <mergeCell ref="AI4:AO4"/>
    <mergeCell ref="H4:U4"/>
    <mergeCell ref="W4:AG4"/>
    <mergeCell ref="A5:A6"/>
    <mergeCell ref="B5:B6"/>
    <mergeCell ref="C5:C6"/>
    <mergeCell ref="D5:D6"/>
    <mergeCell ref="E5:E6"/>
    <mergeCell ref="F5:F6"/>
  </mergeCells>
  <phoneticPr fontId="8" type="noConversion"/>
  <pageMargins left="0.7" right="0.7" top="0.75" bottom="0.75" header="0.3" footer="0.3"/>
  <pageSetup paperSize="9" orientation="portrait" r:id="rId1"/>
  <ignoredErrors>
    <ignoredError sqref="J31 M31 F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1436-0CF5-46BD-BD65-A3DD345EB38C}">
  <sheetPr>
    <tabColor rgb="FFFF99FF"/>
  </sheetPr>
  <dimension ref="A1:BE83"/>
  <sheetViews>
    <sheetView zoomScale="80" zoomScaleNormal="80" workbookViewId="0">
      <selection activeCell="I46" sqref="I46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5" width="10.6640625" style="1" customWidth="1"/>
    <col min="6" max="19" width="9.109375" style="1"/>
    <col min="20" max="20" width="1.33203125" style="1" customWidth="1"/>
    <col min="21" max="31" width="9.109375" style="1"/>
    <col min="32" max="32" width="1.6640625" style="1" customWidth="1"/>
    <col min="33" max="39" width="9.109375" style="1"/>
    <col min="40" max="40" width="1.6640625" style="1" customWidth="1"/>
    <col min="41" max="49" width="9.109375" style="1"/>
    <col min="50" max="50" width="1.6640625" style="1" customWidth="1"/>
    <col min="51" max="57" width="0" style="1" hidden="1" customWidth="1"/>
    <col min="58" max="16384" width="9.109375" style="1"/>
  </cols>
  <sheetData>
    <row r="1" spans="1:57" ht="20.100000000000001" customHeight="1" x14ac:dyDescent="0.3">
      <c r="A1" s="65" t="s">
        <v>1</v>
      </c>
      <c r="B1" s="30">
        <v>1</v>
      </c>
      <c r="C1" s="3"/>
      <c r="D1" s="65" t="s">
        <v>2</v>
      </c>
      <c r="E1" s="66" t="s">
        <v>631</v>
      </c>
    </row>
    <row r="2" spans="1:57" ht="20.100000000000001" customHeight="1" x14ac:dyDescent="0.3">
      <c r="A2" s="65" t="s">
        <v>151</v>
      </c>
      <c r="H2" s="65" t="s">
        <v>685</v>
      </c>
    </row>
    <row r="3" spans="1:57" ht="20.100000000000001" customHeight="1" thickBot="1" x14ac:dyDescent="0.35">
      <c r="A3" s="65" t="s">
        <v>684</v>
      </c>
    </row>
    <row r="4" spans="1:57" ht="20.100000000000001" customHeight="1" thickBot="1" x14ac:dyDescent="0.35">
      <c r="F4" s="177" t="s">
        <v>75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9"/>
      <c r="T4" s="62"/>
      <c r="U4" s="177" t="s">
        <v>691</v>
      </c>
      <c r="V4" s="178"/>
      <c r="W4" s="178"/>
      <c r="X4" s="178"/>
      <c r="Y4" s="178"/>
      <c r="Z4" s="178"/>
      <c r="AA4" s="178"/>
      <c r="AB4" s="178"/>
      <c r="AC4" s="178"/>
      <c r="AD4" s="178"/>
      <c r="AE4" s="179"/>
      <c r="AG4" s="177" t="s">
        <v>694</v>
      </c>
      <c r="AH4" s="178"/>
      <c r="AI4" s="178"/>
      <c r="AJ4" s="178"/>
      <c r="AK4" s="178"/>
      <c r="AL4" s="178"/>
      <c r="AM4" s="179"/>
      <c r="AO4" s="177" t="s">
        <v>692</v>
      </c>
      <c r="AP4" s="178"/>
      <c r="AQ4" s="178"/>
      <c r="AR4" s="178"/>
      <c r="AS4" s="178"/>
      <c r="AT4" s="178"/>
      <c r="AU4" s="178"/>
      <c r="AV4" s="178"/>
      <c r="AW4" s="179"/>
      <c r="AY4" s="177" t="s">
        <v>164</v>
      </c>
      <c r="AZ4" s="178"/>
      <c r="BA4" s="178"/>
      <c r="BB4" s="178"/>
      <c r="BC4" s="178"/>
      <c r="BD4" s="178"/>
      <c r="BE4" s="179"/>
    </row>
    <row r="5" spans="1:57" x14ac:dyDescent="0.3">
      <c r="A5" s="167" t="s">
        <v>3</v>
      </c>
      <c r="B5" s="169" t="s">
        <v>4</v>
      </c>
      <c r="C5" s="171" t="s">
        <v>9</v>
      </c>
      <c r="D5" s="173" t="s">
        <v>8</v>
      </c>
      <c r="E5" s="173" t="s">
        <v>73</v>
      </c>
      <c r="F5" s="6" t="s">
        <v>134</v>
      </c>
      <c r="G5" s="19" t="s">
        <v>686</v>
      </c>
      <c r="H5" s="19" t="s">
        <v>135</v>
      </c>
      <c r="I5" s="19" t="s">
        <v>635</v>
      </c>
      <c r="J5" s="19" t="s">
        <v>636</v>
      </c>
      <c r="K5" s="19">
        <v>106</v>
      </c>
      <c r="L5" s="19" t="s">
        <v>637</v>
      </c>
      <c r="M5" s="45">
        <v>108</v>
      </c>
      <c r="N5" s="45" t="s">
        <v>638</v>
      </c>
      <c r="O5" s="45">
        <v>110</v>
      </c>
      <c r="P5" s="45" t="s">
        <v>639</v>
      </c>
      <c r="Q5" s="48">
        <v>112</v>
      </c>
      <c r="R5" s="48" t="s">
        <v>640</v>
      </c>
      <c r="S5" s="46" t="s">
        <v>641</v>
      </c>
      <c r="U5" s="6" t="s">
        <v>134</v>
      </c>
      <c r="V5" s="45" t="s">
        <v>686</v>
      </c>
      <c r="W5" s="45" t="s">
        <v>142</v>
      </c>
      <c r="X5" s="45" t="s">
        <v>642</v>
      </c>
      <c r="Y5" s="45" t="s">
        <v>143</v>
      </c>
      <c r="Z5" s="45" t="s">
        <v>643</v>
      </c>
      <c r="AA5" s="45" t="s">
        <v>644</v>
      </c>
      <c r="AB5" s="45" t="s">
        <v>145</v>
      </c>
      <c r="AC5" s="48" t="s">
        <v>645</v>
      </c>
      <c r="AD5" s="48" t="s">
        <v>646</v>
      </c>
      <c r="AE5" s="46" t="s">
        <v>639</v>
      </c>
      <c r="AG5" s="6" t="s">
        <v>134</v>
      </c>
      <c r="AH5" s="45" t="s">
        <v>648</v>
      </c>
      <c r="AI5" s="45" t="s">
        <v>142</v>
      </c>
      <c r="AJ5" s="45" t="s">
        <v>650</v>
      </c>
      <c r="AK5" s="45" t="s">
        <v>160</v>
      </c>
      <c r="AL5" s="45" t="s">
        <v>649</v>
      </c>
      <c r="AM5" s="46" t="s">
        <v>161</v>
      </c>
      <c r="AO5" s="6" t="s">
        <v>134</v>
      </c>
      <c r="AP5" s="45" t="s">
        <v>652</v>
      </c>
      <c r="AQ5" s="45" t="s">
        <v>142</v>
      </c>
      <c r="AR5" s="45" t="s">
        <v>653</v>
      </c>
      <c r="AS5" s="45" t="s">
        <v>160</v>
      </c>
      <c r="AT5" s="45" t="s">
        <v>654</v>
      </c>
      <c r="AU5" s="45" t="s">
        <v>161</v>
      </c>
      <c r="AV5" s="45" t="s">
        <v>651</v>
      </c>
      <c r="AW5" s="46" t="s">
        <v>162</v>
      </c>
      <c r="AY5" s="6" t="s">
        <v>134</v>
      </c>
      <c r="AZ5" s="45" t="s">
        <v>156</v>
      </c>
      <c r="BA5" s="45" t="s">
        <v>142</v>
      </c>
      <c r="BB5" s="45" t="s">
        <v>157</v>
      </c>
      <c r="BC5" s="45" t="s">
        <v>160</v>
      </c>
      <c r="BD5" s="45" t="s">
        <v>158</v>
      </c>
      <c r="BE5" s="46" t="s">
        <v>161</v>
      </c>
    </row>
    <row r="6" spans="1:57" ht="15" thickBot="1" x14ac:dyDescent="0.35">
      <c r="A6" s="168"/>
      <c r="B6" s="170"/>
      <c r="C6" s="172"/>
      <c r="D6" s="174"/>
      <c r="E6" s="174"/>
      <c r="F6" s="10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2</v>
      </c>
      <c r="O6" s="12">
        <v>1</v>
      </c>
      <c r="P6" s="12">
        <v>1</v>
      </c>
      <c r="Q6" s="11">
        <v>1</v>
      </c>
      <c r="R6" s="11">
        <v>1</v>
      </c>
      <c r="S6" s="47">
        <v>1</v>
      </c>
      <c r="U6" s="10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1">
        <v>1</v>
      </c>
      <c r="AD6" s="11">
        <v>1</v>
      </c>
      <c r="AE6" s="47">
        <v>1</v>
      </c>
      <c r="AG6" s="10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47">
        <v>1</v>
      </c>
      <c r="AO6" s="10">
        <v>1</v>
      </c>
      <c r="AP6" s="12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47">
        <v>1</v>
      </c>
      <c r="AY6" s="10">
        <v>1</v>
      </c>
      <c r="AZ6" s="12">
        <v>1</v>
      </c>
      <c r="BA6" s="12">
        <v>1</v>
      </c>
      <c r="BB6" s="12">
        <v>1</v>
      </c>
      <c r="BC6" s="12">
        <v>1</v>
      </c>
      <c r="BD6" s="12">
        <v>1</v>
      </c>
      <c r="BE6" s="47">
        <v>1</v>
      </c>
    </row>
    <row r="7" spans="1:57" x14ac:dyDescent="0.3">
      <c r="A7" s="6">
        <v>1</v>
      </c>
      <c r="B7" s="13" t="s">
        <v>6</v>
      </c>
      <c r="C7" s="6" t="s">
        <v>10</v>
      </c>
      <c r="D7" s="14"/>
      <c r="E7" s="14">
        <v>0</v>
      </c>
      <c r="F7" s="37" t="s">
        <v>422</v>
      </c>
      <c r="G7" s="31">
        <v>0.29166666666666669</v>
      </c>
      <c r="H7" s="31" t="s">
        <v>424</v>
      </c>
      <c r="I7" s="31" t="s">
        <v>425</v>
      </c>
      <c r="J7" s="31" t="s">
        <v>426</v>
      </c>
      <c r="K7" s="31">
        <v>0.49652777777777773</v>
      </c>
      <c r="L7" s="31">
        <v>0.56041666666666667</v>
      </c>
      <c r="M7" s="31">
        <v>0.58333333333333337</v>
      </c>
      <c r="N7" s="31">
        <v>0.6020833333333333</v>
      </c>
      <c r="O7" s="31">
        <v>0.63194444444444442</v>
      </c>
      <c r="P7" s="31">
        <v>0.65972222222222221</v>
      </c>
      <c r="Q7" s="49">
        <v>0.69791666666666663</v>
      </c>
      <c r="R7" s="49">
        <v>0.75</v>
      </c>
      <c r="S7" s="41">
        <v>0.80555555555555547</v>
      </c>
      <c r="U7" s="37" t="s">
        <v>422</v>
      </c>
      <c r="V7" s="31" t="s">
        <v>434</v>
      </c>
      <c r="W7" s="31" t="s">
        <v>513</v>
      </c>
      <c r="X7" s="31">
        <v>0.4201388888888889</v>
      </c>
      <c r="Y7" s="31">
        <v>0.4861111111111111</v>
      </c>
      <c r="Z7" s="31">
        <v>0.51388888888888895</v>
      </c>
      <c r="AA7" s="31">
        <v>0.58333333333333337</v>
      </c>
      <c r="AB7" s="31">
        <v>0.64236111111111105</v>
      </c>
      <c r="AC7" s="49">
        <v>0.70486111111111116</v>
      </c>
      <c r="AD7" s="49">
        <v>0.75347222222222221</v>
      </c>
      <c r="AE7" s="41">
        <v>0.80902777777777779</v>
      </c>
      <c r="AG7" s="37" t="s">
        <v>504</v>
      </c>
      <c r="AH7" s="31" t="s">
        <v>543</v>
      </c>
      <c r="AI7" s="31">
        <v>0.41666666666666669</v>
      </c>
      <c r="AJ7" s="31">
        <v>0.45833333333333331</v>
      </c>
      <c r="AK7" s="31">
        <v>0.5</v>
      </c>
      <c r="AL7" s="31">
        <v>0.57291666666666663</v>
      </c>
      <c r="AM7" s="41">
        <v>0.625</v>
      </c>
      <c r="AO7" s="37" t="s">
        <v>504</v>
      </c>
      <c r="AP7" s="31" t="s">
        <v>543</v>
      </c>
      <c r="AQ7" s="31">
        <v>0.41666666666666669</v>
      </c>
      <c r="AR7" s="31">
        <v>0.45833333333333331</v>
      </c>
      <c r="AS7" s="31">
        <v>0.5</v>
      </c>
      <c r="AT7" s="31">
        <v>0.57291666666666663</v>
      </c>
      <c r="AU7" s="31">
        <v>0.625</v>
      </c>
      <c r="AV7" s="31">
        <v>0.67708333333333337</v>
      </c>
      <c r="AW7" s="41">
        <v>0.72569444444444453</v>
      </c>
      <c r="AY7" s="37">
        <v>0.375</v>
      </c>
      <c r="AZ7" s="31">
        <v>0.4375</v>
      </c>
      <c r="BA7" s="31">
        <v>0.5</v>
      </c>
      <c r="BB7" s="31">
        <v>0.57291666666666663</v>
      </c>
      <c r="BC7" s="31">
        <v>0.625</v>
      </c>
      <c r="BD7" s="31">
        <v>0.67708333333333337</v>
      </c>
      <c r="BE7" s="41">
        <v>0.72569444444444453</v>
      </c>
    </row>
    <row r="8" spans="1:57" x14ac:dyDescent="0.3">
      <c r="A8" s="4">
        <v>2</v>
      </c>
      <c r="B8" s="7" t="s">
        <v>61</v>
      </c>
      <c r="C8" s="4" t="s">
        <v>10</v>
      </c>
      <c r="D8" s="5">
        <v>0.62</v>
      </c>
      <c r="E8" s="5">
        <f>E7+D8</f>
        <v>0.62</v>
      </c>
      <c r="F8" s="38" t="s">
        <v>427</v>
      </c>
      <c r="G8" s="32">
        <v>0.29236111111111113</v>
      </c>
      <c r="H8" s="32" t="s">
        <v>429</v>
      </c>
      <c r="I8" s="32" t="s">
        <v>430</v>
      </c>
      <c r="J8" s="32" t="s">
        <v>431</v>
      </c>
      <c r="K8" s="32">
        <v>0.49722222222222223</v>
      </c>
      <c r="L8" s="32">
        <v>0.56180555555555556</v>
      </c>
      <c r="M8" s="32">
        <v>0.58472222222222225</v>
      </c>
      <c r="N8" s="32">
        <v>0.60347222222222219</v>
      </c>
      <c r="O8" s="32">
        <v>0.6333333333333333</v>
      </c>
      <c r="P8" s="32">
        <v>0.66111111111111109</v>
      </c>
      <c r="Q8" s="50">
        <v>0.69930555555555562</v>
      </c>
      <c r="R8" s="50">
        <v>0.75069444444444444</v>
      </c>
      <c r="S8" s="42">
        <v>0.80625000000000002</v>
      </c>
      <c r="U8" s="38" t="s">
        <v>427</v>
      </c>
      <c r="V8" s="32" t="s">
        <v>439</v>
      </c>
      <c r="W8" s="32" t="s">
        <v>514</v>
      </c>
      <c r="X8" s="32">
        <v>0.42083333333333334</v>
      </c>
      <c r="Y8" s="32">
        <v>0.48680555555555555</v>
      </c>
      <c r="Z8" s="32">
        <v>0.51458333333333328</v>
      </c>
      <c r="AA8" s="32">
        <v>0.58472222222222225</v>
      </c>
      <c r="AB8" s="32">
        <v>0.64374999999999993</v>
      </c>
      <c r="AC8" s="50">
        <v>0.70624999999999993</v>
      </c>
      <c r="AD8" s="50">
        <v>0.75416666666666676</v>
      </c>
      <c r="AE8" s="42">
        <v>0.80972222222222223</v>
      </c>
      <c r="AG8" s="38" t="s">
        <v>544</v>
      </c>
      <c r="AH8" s="32" t="s">
        <v>545</v>
      </c>
      <c r="AI8" s="32">
        <v>0.41736111111111113</v>
      </c>
      <c r="AJ8" s="32">
        <v>0.45902777777777781</v>
      </c>
      <c r="AK8" s="32">
        <v>0.50069444444444444</v>
      </c>
      <c r="AL8" s="32">
        <v>0.57361111111111118</v>
      </c>
      <c r="AM8" s="42">
        <v>0.62569444444444444</v>
      </c>
      <c r="AO8" s="38" t="s">
        <v>544</v>
      </c>
      <c r="AP8" s="32" t="s">
        <v>545</v>
      </c>
      <c r="AQ8" s="32">
        <v>0.41736111111111113</v>
      </c>
      <c r="AR8" s="32">
        <v>0.45902777777777781</v>
      </c>
      <c r="AS8" s="32">
        <v>0.50069444444444444</v>
      </c>
      <c r="AT8" s="32">
        <v>0.57361111111111118</v>
      </c>
      <c r="AU8" s="32">
        <v>0.62569444444444444</v>
      </c>
      <c r="AV8" s="32">
        <v>0.6777777777777777</v>
      </c>
      <c r="AW8" s="42">
        <v>0.72638888888888886</v>
      </c>
      <c r="AY8" s="38" t="e">
        <f>AY7+#REF!</f>
        <v>#REF!</v>
      </c>
      <c r="AZ8" s="32" t="e">
        <f>AZ7+#REF!</f>
        <v>#REF!</v>
      </c>
      <c r="BA8" s="32" t="e">
        <f>BA7+#REF!</f>
        <v>#REF!</v>
      </c>
      <c r="BB8" s="32" t="e">
        <f>BB7+#REF!</f>
        <v>#REF!</v>
      </c>
      <c r="BC8" s="32" t="e">
        <f>BC7+#REF!</f>
        <v>#REF!</v>
      </c>
      <c r="BD8" s="32" t="e">
        <f>BD7+#REF!</f>
        <v>#REF!</v>
      </c>
      <c r="BE8" s="42" t="e">
        <f>BE7+#REF!</f>
        <v>#REF!</v>
      </c>
    </row>
    <row r="9" spans="1:57" x14ac:dyDescent="0.3">
      <c r="A9" s="4">
        <v>3</v>
      </c>
      <c r="B9" s="7" t="s">
        <v>53</v>
      </c>
      <c r="C9" s="4" t="s">
        <v>10</v>
      </c>
      <c r="D9" s="5">
        <v>0.3</v>
      </c>
      <c r="E9" s="5">
        <f t="shared" ref="E9:E12" si="0">E8+D9</f>
        <v>0.91999999999999993</v>
      </c>
      <c r="F9" s="38" t="s">
        <v>432</v>
      </c>
      <c r="G9" s="32">
        <v>0.29375000000000001</v>
      </c>
      <c r="H9" s="32" t="s">
        <v>434</v>
      </c>
      <c r="I9" s="32" t="s">
        <v>435</v>
      </c>
      <c r="J9" s="32" t="s">
        <v>436</v>
      </c>
      <c r="K9" s="32">
        <v>0.49861111111111112</v>
      </c>
      <c r="L9" s="32">
        <v>0.56319444444444444</v>
      </c>
      <c r="M9" s="32">
        <v>0.58611111111111114</v>
      </c>
      <c r="N9" s="32">
        <v>0.60486111111111118</v>
      </c>
      <c r="O9" s="32">
        <v>0.63472222222222219</v>
      </c>
      <c r="P9" s="32">
        <v>0.66249999999999998</v>
      </c>
      <c r="Q9" s="50">
        <v>0.7006944444444444</v>
      </c>
      <c r="R9" s="50">
        <v>0.75208333333333333</v>
      </c>
      <c r="S9" s="42">
        <v>0.80763888888888891</v>
      </c>
      <c r="U9" s="38" t="s">
        <v>432</v>
      </c>
      <c r="V9" s="32" t="s">
        <v>444</v>
      </c>
      <c r="W9" s="32" t="s">
        <v>516</v>
      </c>
      <c r="X9" s="32">
        <v>0.42222222222222222</v>
      </c>
      <c r="Y9" s="32">
        <v>0.48819444444444443</v>
      </c>
      <c r="Z9" s="32">
        <v>0.51597222222222217</v>
      </c>
      <c r="AA9" s="32">
        <v>0.58611111111111114</v>
      </c>
      <c r="AB9" s="32">
        <v>0.64513888888888882</v>
      </c>
      <c r="AC9" s="50">
        <v>0.70763888888888893</v>
      </c>
      <c r="AD9" s="50">
        <v>0.75555555555555554</v>
      </c>
      <c r="AE9" s="42">
        <v>0.81111111111111101</v>
      </c>
      <c r="AG9" s="38" t="s">
        <v>508</v>
      </c>
      <c r="AH9" s="32" t="s">
        <v>546</v>
      </c>
      <c r="AI9" s="32">
        <v>0.41875000000000001</v>
      </c>
      <c r="AJ9" s="32">
        <v>0.4604166666666667</v>
      </c>
      <c r="AK9" s="32">
        <v>0.50208333333333333</v>
      </c>
      <c r="AL9" s="32">
        <v>0.57500000000000007</v>
      </c>
      <c r="AM9" s="42">
        <v>0.62708333333333333</v>
      </c>
      <c r="AO9" s="38" t="s">
        <v>508</v>
      </c>
      <c r="AP9" s="32" t="s">
        <v>546</v>
      </c>
      <c r="AQ9" s="32">
        <v>0.41875000000000001</v>
      </c>
      <c r="AR9" s="32">
        <v>0.4604166666666667</v>
      </c>
      <c r="AS9" s="32">
        <v>0.50208333333333333</v>
      </c>
      <c r="AT9" s="32">
        <v>0.57500000000000007</v>
      </c>
      <c r="AU9" s="32">
        <v>0.62708333333333333</v>
      </c>
      <c r="AV9" s="32">
        <v>0.6791666666666667</v>
      </c>
      <c r="AW9" s="42">
        <v>0.72777777777777775</v>
      </c>
      <c r="AY9" s="38" t="e">
        <f>AY8+#REF!</f>
        <v>#REF!</v>
      </c>
      <c r="AZ9" s="32" t="e">
        <f>AZ8+#REF!</f>
        <v>#REF!</v>
      </c>
      <c r="BA9" s="32" t="e">
        <f>BA8+#REF!</f>
        <v>#REF!</v>
      </c>
      <c r="BB9" s="32" t="e">
        <f>BB8+#REF!</f>
        <v>#REF!</v>
      </c>
      <c r="BC9" s="32" t="e">
        <f>BC8+#REF!</f>
        <v>#REF!</v>
      </c>
      <c r="BD9" s="32" t="e">
        <f>BD8+#REF!</f>
        <v>#REF!</v>
      </c>
      <c r="BE9" s="42" t="e">
        <f>BE8+#REF!</f>
        <v>#REF!</v>
      </c>
    </row>
    <row r="10" spans="1:57" x14ac:dyDescent="0.3">
      <c r="A10" s="4">
        <v>4</v>
      </c>
      <c r="B10" s="7" t="s">
        <v>52</v>
      </c>
      <c r="C10" s="4" t="s">
        <v>10</v>
      </c>
      <c r="D10" s="5">
        <v>0.9</v>
      </c>
      <c r="E10" s="5">
        <f t="shared" si="0"/>
        <v>1.8199999999999998</v>
      </c>
      <c r="F10" s="38" t="s">
        <v>437</v>
      </c>
      <c r="G10" s="32">
        <v>0.29444444444444445</v>
      </c>
      <c r="H10" s="32" t="s">
        <v>439</v>
      </c>
      <c r="I10" s="32" t="s">
        <v>440</v>
      </c>
      <c r="J10" s="32" t="s">
        <v>441</v>
      </c>
      <c r="K10" s="32">
        <v>0.4993055555555555</v>
      </c>
      <c r="L10" s="32">
        <v>0.56458333333333333</v>
      </c>
      <c r="M10" s="32">
        <v>0.58750000000000002</v>
      </c>
      <c r="N10" s="32">
        <v>0.60625000000000007</v>
      </c>
      <c r="O10" s="32">
        <v>0.63611111111111118</v>
      </c>
      <c r="P10" s="32">
        <v>0.66388888888888886</v>
      </c>
      <c r="Q10" s="50">
        <v>0.70208333333333339</v>
      </c>
      <c r="R10" s="50">
        <v>0.75347222222222221</v>
      </c>
      <c r="S10" s="42">
        <v>0.80902777777777779</v>
      </c>
      <c r="U10" s="38" t="s">
        <v>437</v>
      </c>
      <c r="V10" s="32" t="s">
        <v>448</v>
      </c>
      <c r="W10" s="32" t="s">
        <v>517</v>
      </c>
      <c r="X10" s="32">
        <v>0.42291666666666666</v>
      </c>
      <c r="Y10" s="32">
        <v>0.48888888888888887</v>
      </c>
      <c r="Z10" s="32">
        <v>0.51666666666666672</v>
      </c>
      <c r="AA10" s="32">
        <v>0.58750000000000002</v>
      </c>
      <c r="AB10" s="32">
        <v>0.64652777777777781</v>
      </c>
      <c r="AC10" s="50">
        <v>0.7090277777777777</v>
      </c>
      <c r="AD10" s="50">
        <v>0.75694444444444453</v>
      </c>
      <c r="AE10" s="42">
        <v>0.8125</v>
      </c>
      <c r="AG10" s="38" t="s">
        <v>547</v>
      </c>
      <c r="AH10" s="32" t="s">
        <v>548</v>
      </c>
      <c r="AI10" s="32">
        <v>0.41944444444444445</v>
      </c>
      <c r="AJ10" s="32">
        <v>0.46111111111111108</v>
      </c>
      <c r="AK10" s="32">
        <v>0.50277777777777777</v>
      </c>
      <c r="AL10" s="32">
        <v>0.5756944444444444</v>
      </c>
      <c r="AM10" s="42">
        <v>0.62777777777777777</v>
      </c>
      <c r="AO10" s="38" t="s">
        <v>547</v>
      </c>
      <c r="AP10" s="32" t="s">
        <v>548</v>
      </c>
      <c r="AQ10" s="32">
        <v>0.41944444444444445</v>
      </c>
      <c r="AR10" s="32">
        <v>0.46111111111111108</v>
      </c>
      <c r="AS10" s="32">
        <v>0.50277777777777777</v>
      </c>
      <c r="AT10" s="32">
        <v>0.5756944444444444</v>
      </c>
      <c r="AU10" s="32">
        <v>0.62777777777777777</v>
      </c>
      <c r="AV10" s="32">
        <v>0.67986111111111114</v>
      </c>
      <c r="AW10" s="42">
        <v>0.7284722222222223</v>
      </c>
      <c r="AY10" s="38" t="e">
        <f>AY9+#REF!</f>
        <v>#REF!</v>
      </c>
      <c r="AZ10" s="32" t="e">
        <f>AZ9+#REF!</f>
        <v>#REF!</v>
      </c>
      <c r="BA10" s="32" t="e">
        <f>BA9+#REF!</f>
        <v>#REF!</v>
      </c>
      <c r="BB10" s="32" t="e">
        <f>BB9+#REF!</f>
        <v>#REF!</v>
      </c>
      <c r="BC10" s="32" t="e">
        <f>BC9+#REF!</f>
        <v>#REF!</v>
      </c>
      <c r="BD10" s="32" t="e">
        <f>BD9+#REF!</f>
        <v>#REF!</v>
      </c>
      <c r="BE10" s="42" t="e">
        <f>BE9+#REF!</f>
        <v>#REF!</v>
      </c>
    </row>
    <row r="11" spans="1:57" x14ac:dyDescent="0.3">
      <c r="A11" s="4">
        <v>5</v>
      </c>
      <c r="B11" s="7" t="s">
        <v>50</v>
      </c>
      <c r="C11" s="4" t="s">
        <v>10</v>
      </c>
      <c r="D11" s="5">
        <v>0.99</v>
      </c>
      <c r="E11" s="5">
        <f t="shared" si="0"/>
        <v>2.8099999999999996</v>
      </c>
      <c r="F11" s="38" t="s">
        <v>442</v>
      </c>
      <c r="G11" s="32">
        <v>0.29583333333333334</v>
      </c>
      <c r="H11" s="32" t="s">
        <v>444</v>
      </c>
      <c r="I11" s="32" t="s">
        <v>445</v>
      </c>
      <c r="J11" s="32">
        <v>0.41805555555555557</v>
      </c>
      <c r="K11" s="32">
        <v>0.50069444444444444</v>
      </c>
      <c r="L11" s="32">
        <v>0.56597222222222221</v>
      </c>
      <c r="M11" s="32">
        <v>0.58888888888888891</v>
      </c>
      <c r="N11" s="32">
        <v>0.60763888888888895</v>
      </c>
      <c r="O11" s="32">
        <v>0.63750000000000007</v>
      </c>
      <c r="P11" s="32">
        <v>0.66527777777777775</v>
      </c>
      <c r="Q11" s="50">
        <v>0.70347222222222217</v>
      </c>
      <c r="R11" s="50">
        <v>0.75486111111111109</v>
      </c>
      <c r="S11" s="42">
        <v>0.81041666666666667</v>
      </c>
      <c r="U11" s="38" t="s">
        <v>442</v>
      </c>
      <c r="V11" s="32" t="s">
        <v>454</v>
      </c>
      <c r="W11" s="32" t="s">
        <v>518</v>
      </c>
      <c r="X11" s="32">
        <v>0.42499999999999999</v>
      </c>
      <c r="Y11" s="32">
        <v>0.49027777777777781</v>
      </c>
      <c r="Z11" s="32">
        <v>0.5180555555555556</v>
      </c>
      <c r="AA11" s="32">
        <v>0.58888888888888891</v>
      </c>
      <c r="AB11" s="32">
        <v>0.6479166666666667</v>
      </c>
      <c r="AC11" s="50">
        <v>0.7104166666666667</v>
      </c>
      <c r="AD11" s="50">
        <v>0.7583333333333333</v>
      </c>
      <c r="AE11" s="42">
        <v>0.81388888888888899</v>
      </c>
      <c r="AG11" s="38" t="s">
        <v>549</v>
      </c>
      <c r="AH11" s="32" t="s">
        <v>514</v>
      </c>
      <c r="AI11" s="32">
        <v>0.42083333333333334</v>
      </c>
      <c r="AJ11" s="32">
        <v>0.46249999999999997</v>
      </c>
      <c r="AK11" s="32">
        <v>0.50416666666666665</v>
      </c>
      <c r="AL11" s="32">
        <v>0.57708333333333328</v>
      </c>
      <c r="AM11" s="42">
        <v>0.62916666666666665</v>
      </c>
      <c r="AO11" s="38" t="s">
        <v>549</v>
      </c>
      <c r="AP11" s="32" t="s">
        <v>514</v>
      </c>
      <c r="AQ11" s="32">
        <v>0.42083333333333334</v>
      </c>
      <c r="AR11" s="32">
        <v>0.46249999999999997</v>
      </c>
      <c r="AS11" s="32">
        <v>0.50416666666666665</v>
      </c>
      <c r="AT11" s="32">
        <v>0.57708333333333328</v>
      </c>
      <c r="AU11" s="32">
        <v>0.62916666666666665</v>
      </c>
      <c r="AV11" s="32">
        <v>0.68125000000000002</v>
      </c>
      <c r="AW11" s="42">
        <v>0.72986111111111107</v>
      </c>
      <c r="AY11" s="38" t="e">
        <f>AY10+#REF!</f>
        <v>#REF!</v>
      </c>
      <c r="AZ11" s="32" t="e">
        <f>AZ10+#REF!</f>
        <v>#REF!</v>
      </c>
      <c r="BA11" s="32" t="e">
        <f>BA10+#REF!</f>
        <v>#REF!</v>
      </c>
      <c r="BB11" s="32" t="e">
        <f>BB10+#REF!</f>
        <v>#REF!</v>
      </c>
      <c r="BC11" s="32" t="e">
        <f>BC10+#REF!</f>
        <v>#REF!</v>
      </c>
      <c r="BD11" s="32" t="e">
        <f>BD10+#REF!</f>
        <v>#REF!</v>
      </c>
      <c r="BE11" s="42" t="e">
        <f>BE10+#REF!</f>
        <v>#REF!</v>
      </c>
    </row>
    <row r="12" spans="1:57" x14ac:dyDescent="0.3">
      <c r="A12" s="4">
        <v>6</v>
      </c>
      <c r="B12" s="7" t="s">
        <v>51</v>
      </c>
      <c r="C12" s="4" t="s">
        <v>10</v>
      </c>
      <c r="D12" s="5">
        <v>0.52</v>
      </c>
      <c r="E12" s="5">
        <f t="shared" si="0"/>
        <v>3.3299999999999996</v>
      </c>
      <c r="F12" s="38" t="s">
        <v>446</v>
      </c>
      <c r="G12" s="32">
        <v>0.29652777777777778</v>
      </c>
      <c r="H12" s="32" t="s">
        <v>448</v>
      </c>
      <c r="I12" s="32" t="s">
        <v>449</v>
      </c>
      <c r="J12" s="32">
        <v>0.41875000000000001</v>
      </c>
      <c r="K12" s="32">
        <v>0.50138888888888888</v>
      </c>
      <c r="L12" s="32">
        <v>0.56666666666666665</v>
      </c>
      <c r="M12" s="32">
        <v>0.58958333333333335</v>
      </c>
      <c r="N12" s="32">
        <v>0.60833333333333328</v>
      </c>
      <c r="O12" s="32">
        <v>0.6381944444444444</v>
      </c>
      <c r="P12" s="32">
        <v>0.66597222222222219</v>
      </c>
      <c r="Q12" s="50">
        <v>0.70416666666666661</v>
      </c>
      <c r="R12" s="50">
        <v>0.75555555555555554</v>
      </c>
      <c r="S12" s="42">
        <v>0.81111111111111101</v>
      </c>
      <c r="U12" s="38" t="s">
        <v>446</v>
      </c>
      <c r="V12" s="32" t="s">
        <v>610</v>
      </c>
      <c r="W12" s="32" t="s">
        <v>519</v>
      </c>
      <c r="X12" s="32">
        <v>0.42569444444444443</v>
      </c>
      <c r="Y12" s="32">
        <v>0.4909722222222222</v>
      </c>
      <c r="Z12" s="32">
        <v>0.51874999999999993</v>
      </c>
      <c r="AA12" s="32">
        <v>0.58958333333333335</v>
      </c>
      <c r="AB12" s="32">
        <v>0.64861111111111114</v>
      </c>
      <c r="AC12" s="50">
        <v>0.71111111111111114</v>
      </c>
      <c r="AD12" s="50">
        <v>0.75902777777777775</v>
      </c>
      <c r="AE12" s="42">
        <v>0.81458333333333333</v>
      </c>
      <c r="AG12" s="38" t="s">
        <v>550</v>
      </c>
      <c r="AH12" s="32" t="s">
        <v>551</v>
      </c>
      <c r="AI12" s="32">
        <v>0.42152777777777778</v>
      </c>
      <c r="AJ12" s="32">
        <v>0.46319444444444446</v>
      </c>
      <c r="AK12" s="32">
        <v>0.50486111111111109</v>
      </c>
      <c r="AL12" s="32">
        <v>0.57777777777777783</v>
      </c>
      <c r="AM12" s="42">
        <v>0.62986111111111109</v>
      </c>
      <c r="AO12" s="38" t="s">
        <v>550</v>
      </c>
      <c r="AP12" s="32" t="s">
        <v>551</v>
      </c>
      <c r="AQ12" s="32">
        <v>0.42152777777777778</v>
      </c>
      <c r="AR12" s="32">
        <v>0.46319444444444446</v>
      </c>
      <c r="AS12" s="32">
        <v>0.50486111111111109</v>
      </c>
      <c r="AT12" s="32">
        <v>0.57777777777777783</v>
      </c>
      <c r="AU12" s="32">
        <v>0.62986111111111109</v>
      </c>
      <c r="AV12" s="32">
        <v>0.68194444444444446</v>
      </c>
      <c r="AW12" s="42">
        <v>0.73055555555555562</v>
      </c>
      <c r="AY12" s="38" t="e">
        <f>AY11+#REF!</f>
        <v>#REF!</v>
      </c>
      <c r="AZ12" s="32" t="e">
        <f>AZ11+#REF!</f>
        <v>#REF!</v>
      </c>
      <c r="BA12" s="32" t="e">
        <f>BA11+#REF!</f>
        <v>#REF!</v>
      </c>
      <c r="BB12" s="32" t="e">
        <f>BB11+#REF!</f>
        <v>#REF!</v>
      </c>
      <c r="BC12" s="32" t="e">
        <f>BC11+#REF!</f>
        <v>#REF!</v>
      </c>
      <c r="BD12" s="32" t="e">
        <f>BD11+#REF!</f>
        <v>#REF!</v>
      </c>
      <c r="BE12" s="42" t="e">
        <f>BE11+#REF!</f>
        <v>#REF!</v>
      </c>
    </row>
    <row r="13" spans="1:57" x14ac:dyDescent="0.3">
      <c r="A13" s="4">
        <v>7</v>
      </c>
      <c r="B13" s="7" t="s">
        <v>49</v>
      </c>
      <c r="C13" s="4" t="s">
        <v>10</v>
      </c>
      <c r="D13" s="5">
        <v>0.53</v>
      </c>
      <c r="E13" s="5">
        <f>E12+D13</f>
        <v>3.8599999999999994</v>
      </c>
      <c r="F13" s="38" t="s">
        <v>72</v>
      </c>
      <c r="G13" s="32" t="s">
        <v>72</v>
      </c>
      <c r="H13" s="32" t="s">
        <v>72</v>
      </c>
      <c r="I13" s="32" t="s">
        <v>72</v>
      </c>
      <c r="J13" s="32">
        <v>0.41944444444444445</v>
      </c>
      <c r="K13" s="32">
        <v>0.50208333333333333</v>
      </c>
      <c r="L13" s="32" t="s">
        <v>72</v>
      </c>
      <c r="M13" s="32">
        <v>0.59097222222222223</v>
      </c>
      <c r="N13" s="32" t="s">
        <v>72</v>
      </c>
      <c r="O13" s="32">
        <v>0.63958333333333328</v>
      </c>
      <c r="P13" s="32">
        <v>0.66666666666666663</v>
      </c>
      <c r="Q13" s="50">
        <v>0.7055555555555556</v>
      </c>
      <c r="R13" s="50">
        <v>0.75694444444444453</v>
      </c>
      <c r="S13" s="42">
        <v>0.8125</v>
      </c>
      <c r="U13" s="38" t="s">
        <v>72</v>
      </c>
      <c r="V13" s="32" t="s">
        <v>72</v>
      </c>
      <c r="W13" s="32" t="s">
        <v>72</v>
      </c>
      <c r="X13" s="32">
        <v>0.42638888888888887</v>
      </c>
      <c r="Y13" s="32" t="s">
        <v>72</v>
      </c>
      <c r="Z13" s="32">
        <v>0.51944444444444449</v>
      </c>
      <c r="AA13" s="32">
        <v>0.59097222222222223</v>
      </c>
      <c r="AB13" s="32" t="s">
        <v>72</v>
      </c>
      <c r="AC13" s="50">
        <v>0.71250000000000002</v>
      </c>
      <c r="AD13" s="50" t="s">
        <v>72</v>
      </c>
      <c r="AE13" s="42">
        <v>0.81597222222222221</v>
      </c>
      <c r="AG13" s="38" t="s">
        <v>72</v>
      </c>
      <c r="AH13" s="32" t="s">
        <v>72</v>
      </c>
      <c r="AI13" s="32" t="s">
        <v>72</v>
      </c>
      <c r="AJ13" s="32" t="s">
        <v>72</v>
      </c>
      <c r="AK13" s="32" t="s">
        <v>72</v>
      </c>
      <c r="AL13" s="32" t="s">
        <v>72</v>
      </c>
      <c r="AM13" s="42" t="s">
        <v>72</v>
      </c>
      <c r="AO13" s="38" t="s">
        <v>72</v>
      </c>
      <c r="AP13" s="32" t="s">
        <v>72</v>
      </c>
      <c r="AQ13" s="32" t="s">
        <v>72</v>
      </c>
      <c r="AR13" s="32" t="s">
        <v>72</v>
      </c>
      <c r="AS13" s="32" t="s">
        <v>72</v>
      </c>
      <c r="AT13" s="32" t="s">
        <v>72</v>
      </c>
      <c r="AU13" s="32" t="s">
        <v>72</v>
      </c>
      <c r="AV13" s="32" t="s">
        <v>72</v>
      </c>
      <c r="AW13" s="42" t="s">
        <v>72</v>
      </c>
      <c r="AY13" s="38" t="s">
        <v>72</v>
      </c>
      <c r="AZ13" s="32" t="s">
        <v>72</v>
      </c>
      <c r="BA13" s="32" t="s">
        <v>72</v>
      </c>
      <c r="BB13" s="32" t="s">
        <v>72</v>
      </c>
      <c r="BC13" s="32" t="s">
        <v>72</v>
      </c>
      <c r="BD13" s="32" t="s">
        <v>72</v>
      </c>
      <c r="BE13" s="42" t="s">
        <v>72</v>
      </c>
    </row>
    <row r="14" spans="1:57" x14ac:dyDescent="0.3">
      <c r="A14" s="4">
        <v>8</v>
      </c>
      <c r="B14" s="27" t="s">
        <v>48</v>
      </c>
      <c r="C14" s="4" t="s">
        <v>10</v>
      </c>
      <c r="D14" s="5">
        <v>0.73</v>
      </c>
      <c r="E14" s="5" t="s">
        <v>72</v>
      </c>
      <c r="F14" s="38" t="s">
        <v>453</v>
      </c>
      <c r="G14" s="32">
        <v>0.29722222222222222</v>
      </c>
      <c r="H14" s="32" t="s">
        <v>454</v>
      </c>
      <c r="I14" s="32" t="s">
        <v>455</v>
      </c>
      <c r="J14" s="32" t="s">
        <v>72</v>
      </c>
      <c r="K14" s="32" t="s">
        <v>72</v>
      </c>
      <c r="L14" s="32">
        <v>0.56805555555555554</v>
      </c>
      <c r="M14" s="32" t="s">
        <v>72</v>
      </c>
      <c r="N14" s="32">
        <v>0.60972222222222217</v>
      </c>
      <c r="O14" s="32" t="s">
        <v>72</v>
      </c>
      <c r="P14" s="32" t="s">
        <v>72</v>
      </c>
      <c r="Q14" s="50" t="s">
        <v>72</v>
      </c>
      <c r="R14" s="50" t="s">
        <v>72</v>
      </c>
      <c r="S14" s="42" t="s">
        <v>72</v>
      </c>
      <c r="U14" s="38" t="s">
        <v>453</v>
      </c>
      <c r="V14" s="32" t="s">
        <v>462</v>
      </c>
      <c r="W14" s="32" t="s">
        <v>520</v>
      </c>
      <c r="X14" s="32" t="s">
        <v>72</v>
      </c>
      <c r="Y14" s="32">
        <v>0.49236111111111108</v>
      </c>
      <c r="Z14" s="32" t="s">
        <v>72</v>
      </c>
      <c r="AA14" s="32" t="s">
        <v>72</v>
      </c>
      <c r="AB14" s="32">
        <v>0.65</v>
      </c>
      <c r="AC14" s="32" t="s">
        <v>72</v>
      </c>
      <c r="AD14" s="50">
        <v>0.7597222222222223</v>
      </c>
      <c r="AE14" s="32" t="s">
        <v>72</v>
      </c>
      <c r="AG14" s="38" t="s">
        <v>552</v>
      </c>
      <c r="AH14" s="32" t="s">
        <v>516</v>
      </c>
      <c r="AI14" s="32">
        <v>0.42222222222222222</v>
      </c>
      <c r="AJ14" s="32">
        <v>0.46388888888888885</v>
      </c>
      <c r="AK14" s="32">
        <v>0.50555555555555554</v>
      </c>
      <c r="AL14" s="32">
        <v>0.57847222222222217</v>
      </c>
      <c r="AM14" s="42">
        <v>0.63055555555555554</v>
      </c>
      <c r="AO14" s="38" t="s">
        <v>552</v>
      </c>
      <c r="AP14" s="32" t="s">
        <v>516</v>
      </c>
      <c r="AQ14" s="32">
        <v>0.42222222222222222</v>
      </c>
      <c r="AR14" s="32">
        <v>0.46388888888888885</v>
      </c>
      <c r="AS14" s="32">
        <v>0.50555555555555554</v>
      </c>
      <c r="AT14" s="32">
        <v>0.57847222222222217</v>
      </c>
      <c r="AU14" s="32">
        <v>0.63055555555555554</v>
      </c>
      <c r="AV14" s="32">
        <v>0.68263888888888891</v>
      </c>
      <c r="AW14" s="42">
        <v>0.73125000000000007</v>
      </c>
      <c r="AY14" s="38" t="e">
        <f>AY12+#REF!</f>
        <v>#REF!</v>
      </c>
      <c r="AZ14" s="32" t="e">
        <f>AZ12+#REF!</f>
        <v>#REF!</v>
      </c>
      <c r="BA14" s="32" t="e">
        <f>BA12+#REF!</f>
        <v>#REF!</v>
      </c>
      <c r="BB14" s="32" t="e">
        <f>BB12+#REF!</f>
        <v>#REF!</v>
      </c>
      <c r="BC14" s="32" t="e">
        <f>BC12+#REF!</f>
        <v>#REF!</v>
      </c>
      <c r="BD14" s="32" t="e">
        <f>BD12+#REF!</f>
        <v>#REF!</v>
      </c>
      <c r="BE14" s="42" t="e">
        <f>BE12+#REF!</f>
        <v>#REF!</v>
      </c>
    </row>
    <row r="15" spans="1:57" x14ac:dyDescent="0.3">
      <c r="A15" s="4">
        <v>9</v>
      </c>
      <c r="B15" s="27" t="s">
        <v>37</v>
      </c>
      <c r="C15" s="4" t="s">
        <v>10</v>
      </c>
      <c r="D15" s="5">
        <v>1.08</v>
      </c>
      <c r="E15" s="5" t="s">
        <v>72</v>
      </c>
      <c r="F15" s="38" t="s">
        <v>456</v>
      </c>
      <c r="G15" s="32">
        <v>0.2986111111111111</v>
      </c>
      <c r="H15" s="32" t="s">
        <v>457</v>
      </c>
      <c r="I15" s="32" t="s">
        <v>458</v>
      </c>
      <c r="J15" s="32" t="s">
        <v>72</v>
      </c>
      <c r="K15" s="32" t="s">
        <v>72</v>
      </c>
      <c r="L15" s="32">
        <v>0.56944444444444442</v>
      </c>
      <c r="M15" s="32" t="s">
        <v>72</v>
      </c>
      <c r="N15" s="32">
        <v>0.61111111111111105</v>
      </c>
      <c r="O15" s="32" t="s">
        <v>72</v>
      </c>
      <c r="P15" s="32" t="s">
        <v>72</v>
      </c>
      <c r="Q15" s="50" t="s">
        <v>72</v>
      </c>
      <c r="R15" s="50" t="s">
        <v>72</v>
      </c>
      <c r="S15" s="42" t="s">
        <v>72</v>
      </c>
      <c r="U15" s="38" t="s">
        <v>456</v>
      </c>
      <c r="V15" s="32" t="s">
        <v>470</v>
      </c>
      <c r="W15" s="32" t="s">
        <v>521</v>
      </c>
      <c r="X15" s="32" t="s">
        <v>72</v>
      </c>
      <c r="Y15" s="32">
        <v>0.49374999999999997</v>
      </c>
      <c r="Z15" s="32" t="s">
        <v>72</v>
      </c>
      <c r="AA15" s="32" t="s">
        <v>72</v>
      </c>
      <c r="AB15" s="32">
        <v>0.65138888888888891</v>
      </c>
      <c r="AC15" s="32" t="s">
        <v>72</v>
      </c>
      <c r="AD15" s="50">
        <v>0.76111111111111107</v>
      </c>
      <c r="AE15" s="32" t="s">
        <v>72</v>
      </c>
      <c r="AG15" s="38" t="s">
        <v>553</v>
      </c>
      <c r="AH15" s="32" t="s">
        <v>554</v>
      </c>
      <c r="AI15" s="32">
        <v>0.4236111111111111</v>
      </c>
      <c r="AJ15" s="32">
        <v>0.46527777777777773</v>
      </c>
      <c r="AK15" s="32">
        <v>0.50694444444444442</v>
      </c>
      <c r="AL15" s="32">
        <v>0.57986111111111105</v>
      </c>
      <c r="AM15" s="42">
        <v>0.63194444444444442</v>
      </c>
      <c r="AO15" s="38" t="s">
        <v>553</v>
      </c>
      <c r="AP15" s="32" t="s">
        <v>554</v>
      </c>
      <c r="AQ15" s="32">
        <v>0.4236111111111111</v>
      </c>
      <c r="AR15" s="32">
        <v>0.46527777777777773</v>
      </c>
      <c r="AS15" s="32">
        <v>0.50694444444444442</v>
      </c>
      <c r="AT15" s="32">
        <v>0.57986111111111105</v>
      </c>
      <c r="AU15" s="32">
        <v>0.63194444444444442</v>
      </c>
      <c r="AV15" s="32">
        <v>0.68402777777777779</v>
      </c>
      <c r="AW15" s="42">
        <v>0.73263888888888884</v>
      </c>
      <c r="AY15" s="38" t="e">
        <f>AY14+#REF!</f>
        <v>#REF!</v>
      </c>
      <c r="AZ15" s="32" t="e">
        <f>AZ14+#REF!</f>
        <v>#REF!</v>
      </c>
      <c r="BA15" s="32" t="e">
        <f>BA14+#REF!</f>
        <v>#REF!</v>
      </c>
      <c r="BB15" s="32" t="e">
        <f>BB14+#REF!</f>
        <v>#REF!</v>
      </c>
      <c r="BC15" s="32" t="e">
        <f>BC14+#REF!</f>
        <v>#REF!</v>
      </c>
      <c r="BD15" s="32" t="e">
        <f>BD14+#REF!</f>
        <v>#REF!</v>
      </c>
      <c r="BE15" s="42" t="e">
        <f>BE14+#REF!</f>
        <v>#REF!</v>
      </c>
    </row>
    <row r="16" spans="1:57" x14ac:dyDescent="0.3">
      <c r="A16" s="4">
        <v>10</v>
      </c>
      <c r="B16" s="27" t="s">
        <v>36</v>
      </c>
      <c r="C16" s="4" t="s">
        <v>10</v>
      </c>
      <c r="D16" s="5">
        <v>0.6</v>
      </c>
      <c r="E16" s="5" t="s">
        <v>72</v>
      </c>
      <c r="F16" s="38" t="s">
        <v>459</v>
      </c>
      <c r="G16" s="32" t="s">
        <v>72</v>
      </c>
      <c r="H16" s="32" t="s">
        <v>72</v>
      </c>
      <c r="I16" s="32" t="s">
        <v>72</v>
      </c>
      <c r="J16" s="32" t="s">
        <v>72</v>
      </c>
      <c r="K16" s="32" t="s">
        <v>72</v>
      </c>
      <c r="L16" s="32" t="s">
        <v>72</v>
      </c>
      <c r="M16" s="32" t="s">
        <v>72</v>
      </c>
      <c r="N16" s="32" t="s">
        <v>72</v>
      </c>
      <c r="O16" s="32" t="s">
        <v>72</v>
      </c>
      <c r="P16" s="32" t="s">
        <v>72</v>
      </c>
      <c r="Q16" s="50" t="s">
        <v>72</v>
      </c>
      <c r="R16" s="50" t="s">
        <v>72</v>
      </c>
      <c r="S16" s="42" t="s">
        <v>72</v>
      </c>
      <c r="U16" s="38" t="s">
        <v>459</v>
      </c>
      <c r="V16" s="32" t="s">
        <v>72</v>
      </c>
      <c r="W16" s="32" t="s">
        <v>522</v>
      </c>
      <c r="X16" s="32" t="s">
        <v>72</v>
      </c>
      <c r="Y16" s="32" t="s">
        <v>72</v>
      </c>
      <c r="Z16" s="32" t="s">
        <v>72</v>
      </c>
      <c r="AA16" s="32" t="s">
        <v>72</v>
      </c>
      <c r="AB16" s="32" t="s">
        <v>72</v>
      </c>
      <c r="AC16" s="32" t="s">
        <v>72</v>
      </c>
      <c r="AD16" s="50" t="s">
        <v>72</v>
      </c>
      <c r="AE16" s="32" t="s">
        <v>72</v>
      </c>
      <c r="AG16" s="38" t="s">
        <v>555</v>
      </c>
      <c r="AH16" s="32" t="s">
        <v>518</v>
      </c>
      <c r="AI16" s="32">
        <v>0.42499999999999999</v>
      </c>
      <c r="AJ16" s="32">
        <v>0.46666666666666662</v>
      </c>
      <c r="AK16" s="32">
        <v>0.5083333333333333</v>
      </c>
      <c r="AL16" s="32">
        <v>0.58124999999999993</v>
      </c>
      <c r="AM16" s="42">
        <v>0.6333333333333333</v>
      </c>
      <c r="AO16" s="38" t="s">
        <v>555</v>
      </c>
      <c r="AP16" s="32" t="s">
        <v>518</v>
      </c>
      <c r="AQ16" s="32">
        <v>0.42499999999999999</v>
      </c>
      <c r="AR16" s="32">
        <v>0.46666666666666662</v>
      </c>
      <c r="AS16" s="32">
        <v>0.5083333333333333</v>
      </c>
      <c r="AT16" s="32">
        <v>0.58124999999999993</v>
      </c>
      <c r="AU16" s="32">
        <v>0.6333333333333333</v>
      </c>
      <c r="AV16" s="32">
        <v>0.68541666666666667</v>
      </c>
      <c r="AW16" s="42">
        <v>0.73402777777777783</v>
      </c>
      <c r="AY16" s="38" t="e">
        <f>AY15+#REF!</f>
        <v>#REF!</v>
      </c>
      <c r="AZ16" s="32" t="e">
        <f>AZ15+#REF!</f>
        <v>#REF!</v>
      </c>
      <c r="BA16" s="32" t="e">
        <f>BA15+#REF!</f>
        <v>#REF!</v>
      </c>
      <c r="BB16" s="32" t="e">
        <f>BB15+#REF!</f>
        <v>#REF!</v>
      </c>
      <c r="BC16" s="32" t="e">
        <f>BC15+#REF!</f>
        <v>#REF!</v>
      </c>
      <c r="BD16" s="32" t="e">
        <f>BD15+#REF!</f>
        <v>#REF!</v>
      </c>
      <c r="BE16" s="42" t="e">
        <f>BE15+#REF!</f>
        <v>#REF!</v>
      </c>
    </row>
    <row r="17" spans="1:57" x14ac:dyDescent="0.3">
      <c r="A17" s="4">
        <v>11</v>
      </c>
      <c r="B17" s="27" t="s">
        <v>66</v>
      </c>
      <c r="C17" s="24" t="s">
        <v>67</v>
      </c>
      <c r="D17" s="5">
        <v>0.72</v>
      </c>
      <c r="E17" s="5" t="s">
        <v>72</v>
      </c>
      <c r="F17" s="38" t="s">
        <v>460</v>
      </c>
      <c r="G17" s="32" t="s">
        <v>72</v>
      </c>
      <c r="H17" s="32" t="s">
        <v>72</v>
      </c>
      <c r="I17" s="32" t="s">
        <v>72</v>
      </c>
      <c r="J17" s="32" t="s">
        <v>72</v>
      </c>
      <c r="K17" s="32" t="s">
        <v>72</v>
      </c>
      <c r="L17" s="32" t="s">
        <v>72</v>
      </c>
      <c r="M17" s="32" t="s">
        <v>72</v>
      </c>
      <c r="N17" s="32" t="s">
        <v>72</v>
      </c>
      <c r="O17" s="32" t="s">
        <v>72</v>
      </c>
      <c r="P17" s="32" t="s">
        <v>72</v>
      </c>
      <c r="Q17" s="50" t="s">
        <v>72</v>
      </c>
      <c r="R17" s="50" t="s">
        <v>72</v>
      </c>
      <c r="S17" s="42" t="s">
        <v>72</v>
      </c>
      <c r="U17" s="38" t="s">
        <v>460</v>
      </c>
      <c r="V17" s="32" t="s">
        <v>72</v>
      </c>
      <c r="W17" s="32" t="s">
        <v>523</v>
      </c>
      <c r="X17" s="32" t="s">
        <v>72</v>
      </c>
      <c r="Y17" s="32" t="s">
        <v>72</v>
      </c>
      <c r="Z17" s="32" t="s">
        <v>72</v>
      </c>
      <c r="AA17" s="32" t="s">
        <v>72</v>
      </c>
      <c r="AB17" s="32" t="s">
        <v>72</v>
      </c>
      <c r="AC17" s="32" t="s">
        <v>72</v>
      </c>
      <c r="AD17" s="50" t="s">
        <v>72</v>
      </c>
      <c r="AE17" s="32" t="s">
        <v>72</v>
      </c>
      <c r="AG17" s="38" t="s">
        <v>556</v>
      </c>
      <c r="AH17" s="32" t="s">
        <v>519</v>
      </c>
      <c r="AI17" s="32">
        <v>0.42569444444444443</v>
      </c>
      <c r="AJ17" s="32">
        <v>0.46736111111111112</v>
      </c>
      <c r="AK17" s="32">
        <v>0.50902777777777775</v>
      </c>
      <c r="AL17" s="32">
        <v>0.58194444444444449</v>
      </c>
      <c r="AM17" s="42">
        <v>0.63402777777777775</v>
      </c>
      <c r="AO17" s="38" t="s">
        <v>556</v>
      </c>
      <c r="AP17" s="32" t="s">
        <v>519</v>
      </c>
      <c r="AQ17" s="32">
        <v>0.42569444444444443</v>
      </c>
      <c r="AR17" s="32">
        <v>0.46736111111111112</v>
      </c>
      <c r="AS17" s="32">
        <v>0.50902777777777775</v>
      </c>
      <c r="AT17" s="32">
        <v>0.58194444444444449</v>
      </c>
      <c r="AU17" s="32">
        <v>0.63402777777777775</v>
      </c>
      <c r="AV17" s="32">
        <v>0.68611111111111101</v>
      </c>
      <c r="AW17" s="42">
        <v>0.73472222222222217</v>
      </c>
      <c r="AY17" s="38" t="e">
        <f>AY16+#REF!</f>
        <v>#REF!</v>
      </c>
      <c r="AZ17" s="32" t="e">
        <f>AZ16+#REF!</f>
        <v>#REF!</v>
      </c>
      <c r="BA17" s="32" t="e">
        <f>BA16+#REF!</f>
        <v>#REF!</v>
      </c>
      <c r="BB17" s="32" t="e">
        <f>BB16+#REF!</f>
        <v>#REF!</v>
      </c>
      <c r="BC17" s="32" t="e">
        <f>BC16+#REF!</f>
        <v>#REF!</v>
      </c>
      <c r="BD17" s="32" t="e">
        <f>BD16+#REF!</f>
        <v>#REF!</v>
      </c>
      <c r="BE17" s="42" t="e">
        <f>BE16+#REF!</f>
        <v>#REF!</v>
      </c>
    </row>
    <row r="18" spans="1:57" x14ac:dyDescent="0.3">
      <c r="A18" s="4">
        <v>12</v>
      </c>
      <c r="B18" s="7" t="s">
        <v>71</v>
      </c>
      <c r="C18" s="4" t="s">
        <v>10</v>
      </c>
      <c r="D18" s="5">
        <v>0.65</v>
      </c>
      <c r="E18" s="5">
        <f>E13+D18</f>
        <v>4.51</v>
      </c>
      <c r="F18" s="38" t="s">
        <v>461</v>
      </c>
      <c r="G18" s="32" t="s">
        <v>72</v>
      </c>
      <c r="H18" s="32" t="s">
        <v>462</v>
      </c>
      <c r="I18" s="32" t="s">
        <v>72</v>
      </c>
      <c r="J18" s="32" t="s">
        <v>72</v>
      </c>
      <c r="K18" s="32">
        <v>0.50347222222222221</v>
      </c>
      <c r="L18" s="32" t="s">
        <v>72</v>
      </c>
      <c r="M18" s="32">
        <v>0.59236111111111112</v>
      </c>
      <c r="N18" s="32" t="s">
        <v>72</v>
      </c>
      <c r="O18" s="32">
        <v>0.64027777777777783</v>
      </c>
      <c r="P18" s="32" t="s">
        <v>72</v>
      </c>
      <c r="Q18" s="50">
        <v>0.70624999999999993</v>
      </c>
      <c r="R18" s="50" t="s">
        <v>72</v>
      </c>
      <c r="S18" s="42" t="s">
        <v>72</v>
      </c>
      <c r="U18" s="38" t="s">
        <v>461</v>
      </c>
      <c r="V18" s="32" t="s">
        <v>72</v>
      </c>
      <c r="W18" s="32" t="s">
        <v>524</v>
      </c>
      <c r="X18" s="32" t="s">
        <v>72</v>
      </c>
      <c r="Y18" s="32">
        <v>0.49444444444444446</v>
      </c>
      <c r="Z18" s="32" t="s">
        <v>72</v>
      </c>
      <c r="AA18" s="32" t="s">
        <v>72</v>
      </c>
      <c r="AB18" s="32">
        <v>0.65208333333333335</v>
      </c>
      <c r="AC18" s="50" t="s">
        <v>72</v>
      </c>
      <c r="AD18" s="50" t="s">
        <v>72</v>
      </c>
      <c r="AE18" s="42" t="s">
        <v>72</v>
      </c>
      <c r="AG18" s="38" t="s">
        <v>557</v>
      </c>
      <c r="AH18" s="32" t="s">
        <v>72</v>
      </c>
      <c r="AI18" s="32">
        <v>0.42638888888888887</v>
      </c>
      <c r="AJ18" s="32" t="s">
        <v>72</v>
      </c>
      <c r="AK18" s="32">
        <v>0.50972222222222219</v>
      </c>
      <c r="AL18" s="32" t="s">
        <v>72</v>
      </c>
      <c r="AM18" s="42">
        <v>0.63472222222222219</v>
      </c>
      <c r="AO18" s="38" t="s">
        <v>557</v>
      </c>
      <c r="AP18" s="32" t="s">
        <v>72</v>
      </c>
      <c r="AQ18" s="32">
        <v>0.42638888888888887</v>
      </c>
      <c r="AR18" s="32" t="s">
        <v>72</v>
      </c>
      <c r="AS18" s="32">
        <v>0.50972222222222219</v>
      </c>
      <c r="AT18" s="32" t="s">
        <v>72</v>
      </c>
      <c r="AU18" s="32">
        <v>0.63472222222222219</v>
      </c>
      <c r="AV18" s="32" t="s">
        <v>72</v>
      </c>
      <c r="AW18" s="42">
        <v>0.73541666666666661</v>
      </c>
      <c r="AY18" s="38" t="e">
        <f>AY17+#REF!</f>
        <v>#REF!</v>
      </c>
      <c r="AZ18" s="32" t="e">
        <f>AZ17+#REF!</f>
        <v>#REF!</v>
      </c>
      <c r="BA18" s="32" t="e">
        <f>BA17+#REF!</f>
        <v>#REF!</v>
      </c>
      <c r="BB18" s="32" t="e">
        <f>BB17+#REF!</f>
        <v>#REF!</v>
      </c>
      <c r="BC18" s="32" t="e">
        <f>BC17+#REF!</f>
        <v>#REF!</v>
      </c>
      <c r="BD18" s="32" t="e">
        <f>BD17+#REF!</f>
        <v>#REF!</v>
      </c>
      <c r="BE18" s="42" t="e">
        <f>BE17+#REF!</f>
        <v>#REF!</v>
      </c>
    </row>
    <row r="19" spans="1:57" x14ac:dyDescent="0.3">
      <c r="A19" s="4">
        <v>13</v>
      </c>
      <c r="B19" s="7" t="s">
        <v>47</v>
      </c>
      <c r="C19" s="4" t="s">
        <v>10</v>
      </c>
      <c r="D19" s="5">
        <v>0.45</v>
      </c>
      <c r="E19" s="5">
        <f>E18+D19</f>
        <v>4.96</v>
      </c>
      <c r="F19" s="38" t="s">
        <v>464</v>
      </c>
      <c r="G19" s="32" t="s">
        <v>72</v>
      </c>
      <c r="H19" s="32" t="s">
        <v>466</v>
      </c>
      <c r="I19" s="32" t="s">
        <v>72</v>
      </c>
      <c r="J19" s="32" t="s">
        <v>72</v>
      </c>
      <c r="K19" s="32">
        <v>0.50416666666666665</v>
      </c>
      <c r="L19" s="32" t="s">
        <v>72</v>
      </c>
      <c r="M19" s="32">
        <v>0.59305555555555556</v>
      </c>
      <c r="N19" s="32" t="s">
        <v>72</v>
      </c>
      <c r="O19" s="32">
        <v>0.64097222222222217</v>
      </c>
      <c r="P19" s="32" t="s">
        <v>72</v>
      </c>
      <c r="Q19" s="50">
        <v>0.70694444444444438</v>
      </c>
      <c r="R19" s="50" t="s">
        <v>72</v>
      </c>
      <c r="S19" s="42" t="s">
        <v>72</v>
      </c>
      <c r="U19" s="38" t="s">
        <v>464</v>
      </c>
      <c r="V19" s="32" t="s">
        <v>72</v>
      </c>
      <c r="W19" s="32" t="s">
        <v>526</v>
      </c>
      <c r="X19" s="32" t="s">
        <v>72</v>
      </c>
      <c r="Y19" s="32">
        <v>0.49513888888888885</v>
      </c>
      <c r="Z19" s="32" t="s">
        <v>72</v>
      </c>
      <c r="AA19" s="32" t="s">
        <v>72</v>
      </c>
      <c r="AB19" s="32">
        <v>0.65277777777777779</v>
      </c>
      <c r="AC19" s="50" t="s">
        <v>72</v>
      </c>
      <c r="AD19" s="50" t="s">
        <v>72</v>
      </c>
      <c r="AE19" s="42" t="s">
        <v>72</v>
      </c>
      <c r="AG19" s="38" t="s">
        <v>559</v>
      </c>
      <c r="AH19" s="32" t="s">
        <v>72</v>
      </c>
      <c r="AI19" s="32">
        <v>0.42708333333333331</v>
      </c>
      <c r="AJ19" s="32" t="s">
        <v>72</v>
      </c>
      <c r="AK19" s="32">
        <v>0.51041666666666663</v>
      </c>
      <c r="AL19" s="32" t="s">
        <v>72</v>
      </c>
      <c r="AM19" s="42">
        <v>0.63541666666666663</v>
      </c>
      <c r="AO19" s="38" t="s">
        <v>559</v>
      </c>
      <c r="AP19" s="32" t="s">
        <v>72</v>
      </c>
      <c r="AQ19" s="32">
        <v>0.42708333333333331</v>
      </c>
      <c r="AR19" s="32" t="s">
        <v>72</v>
      </c>
      <c r="AS19" s="32">
        <v>0.51041666666666663</v>
      </c>
      <c r="AT19" s="32" t="s">
        <v>72</v>
      </c>
      <c r="AU19" s="32">
        <v>0.63541666666666663</v>
      </c>
      <c r="AV19" s="32" t="s">
        <v>72</v>
      </c>
      <c r="AW19" s="42">
        <v>0.73611111111111116</v>
      </c>
      <c r="AY19" s="38" t="e">
        <f>AY18+#REF!</f>
        <v>#REF!</v>
      </c>
      <c r="AZ19" s="32" t="e">
        <f>AZ18+#REF!</f>
        <v>#REF!</v>
      </c>
      <c r="BA19" s="32" t="e">
        <f>BA18+#REF!</f>
        <v>#REF!</v>
      </c>
      <c r="BB19" s="32" t="e">
        <f>BB18+#REF!</f>
        <v>#REF!</v>
      </c>
      <c r="BC19" s="32" t="e">
        <f>BC18+#REF!</f>
        <v>#REF!</v>
      </c>
      <c r="BD19" s="32" t="e">
        <f>BD18+#REF!</f>
        <v>#REF!</v>
      </c>
      <c r="BE19" s="42" t="e">
        <f>BE18+#REF!</f>
        <v>#REF!</v>
      </c>
    </row>
    <row r="20" spans="1:57" x14ac:dyDescent="0.3">
      <c r="A20" s="4">
        <v>14</v>
      </c>
      <c r="B20" s="27" t="s">
        <v>632</v>
      </c>
      <c r="C20" s="4" t="s">
        <v>10</v>
      </c>
      <c r="D20" s="5">
        <v>0.6</v>
      </c>
      <c r="E20" s="5" t="s">
        <v>72</v>
      </c>
      <c r="F20" s="38" t="s">
        <v>72</v>
      </c>
      <c r="G20" s="32">
        <v>0.29930555555555555</v>
      </c>
      <c r="H20" s="32" t="s">
        <v>72</v>
      </c>
      <c r="I20" s="32">
        <v>0.35902777777777778</v>
      </c>
      <c r="J20" s="32" t="s">
        <v>72</v>
      </c>
      <c r="K20" s="32" t="s">
        <v>72</v>
      </c>
      <c r="L20" s="32">
        <v>0.57013888888888886</v>
      </c>
      <c r="M20" s="32"/>
      <c r="N20" s="32">
        <v>0.6118055555555556</v>
      </c>
      <c r="O20" s="32" t="s">
        <v>72</v>
      </c>
      <c r="P20" s="32" t="s">
        <v>72</v>
      </c>
      <c r="Q20" s="50" t="s">
        <v>72</v>
      </c>
      <c r="R20" s="50" t="s">
        <v>72</v>
      </c>
      <c r="S20" s="42" t="s">
        <v>72</v>
      </c>
      <c r="U20" s="38" t="s">
        <v>72</v>
      </c>
      <c r="V20" s="32">
        <v>0.32291666666666669</v>
      </c>
      <c r="W20" s="32" t="s">
        <v>72</v>
      </c>
      <c r="X20" s="32" t="s">
        <v>72</v>
      </c>
      <c r="Y20" s="32" t="s">
        <v>72</v>
      </c>
      <c r="Z20" s="32" t="s">
        <v>72</v>
      </c>
      <c r="AA20" s="32" t="s">
        <v>72</v>
      </c>
      <c r="AB20" s="32" t="s">
        <v>72</v>
      </c>
      <c r="AC20" s="50" t="s">
        <v>72</v>
      </c>
      <c r="AD20" s="50">
        <v>0.76180555555555562</v>
      </c>
      <c r="AE20" s="42" t="s">
        <v>72</v>
      </c>
      <c r="AG20" s="38" t="s">
        <v>72</v>
      </c>
      <c r="AH20" s="32" t="s">
        <v>558</v>
      </c>
      <c r="AI20" s="32" t="s">
        <v>72</v>
      </c>
      <c r="AJ20" s="32">
        <v>0.4680555555555555</v>
      </c>
      <c r="AK20" s="32" t="s">
        <v>72</v>
      </c>
      <c r="AL20" s="32">
        <v>0.58263888888888882</v>
      </c>
      <c r="AM20" s="42" t="s">
        <v>72</v>
      </c>
      <c r="AO20" s="38" t="s">
        <v>72</v>
      </c>
      <c r="AP20" s="32" t="s">
        <v>558</v>
      </c>
      <c r="AQ20" s="32" t="s">
        <v>72</v>
      </c>
      <c r="AR20" s="32">
        <v>0.4680555555555555</v>
      </c>
      <c r="AS20" s="32" t="s">
        <v>72</v>
      </c>
      <c r="AT20" s="32">
        <v>0.58263888888888882</v>
      </c>
      <c r="AU20" s="32" t="s">
        <v>72</v>
      </c>
      <c r="AV20" s="32">
        <v>0.68680555555555556</v>
      </c>
      <c r="AW20" s="42" t="s">
        <v>72</v>
      </c>
      <c r="AY20" s="38"/>
      <c r="AZ20" s="32"/>
      <c r="BA20" s="32"/>
      <c r="BB20" s="32"/>
      <c r="BC20" s="32"/>
      <c r="BD20" s="32"/>
      <c r="BE20" s="42"/>
    </row>
    <row r="21" spans="1:57" x14ac:dyDescent="0.3">
      <c r="A21" s="4">
        <v>15</v>
      </c>
      <c r="B21" s="27" t="s">
        <v>633</v>
      </c>
      <c r="C21" s="4" t="s">
        <v>10</v>
      </c>
      <c r="D21" s="5">
        <v>0.75</v>
      </c>
      <c r="E21" s="5" t="s">
        <v>72</v>
      </c>
      <c r="F21" s="38" t="s">
        <v>72</v>
      </c>
      <c r="G21" s="32">
        <v>0.3</v>
      </c>
      <c r="H21" s="32" t="s">
        <v>72</v>
      </c>
      <c r="I21" s="32">
        <v>0.35972222222222222</v>
      </c>
      <c r="J21" s="32">
        <v>0.4201388888888889</v>
      </c>
      <c r="K21" s="32" t="s">
        <v>72</v>
      </c>
      <c r="L21" s="32">
        <v>0.5708333333333333</v>
      </c>
      <c r="M21" s="32"/>
      <c r="N21" s="32">
        <v>0.61249999999999993</v>
      </c>
      <c r="O21" s="32" t="s">
        <v>72</v>
      </c>
      <c r="P21" s="32">
        <v>0.66736111111111107</v>
      </c>
      <c r="Q21" s="50" t="s">
        <v>72</v>
      </c>
      <c r="R21" s="50">
        <v>0.75763888888888886</v>
      </c>
      <c r="S21" s="42">
        <v>0.81319444444444444</v>
      </c>
      <c r="U21" s="38" t="s">
        <v>72</v>
      </c>
      <c r="V21" s="32">
        <v>0.32361111111111113</v>
      </c>
      <c r="W21" s="32" t="s">
        <v>72</v>
      </c>
      <c r="X21" s="32">
        <v>0.42708333333333331</v>
      </c>
      <c r="Y21" s="32" t="s">
        <v>72</v>
      </c>
      <c r="Z21" s="32">
        <v>0.52013888888888882</v>
      </c>
      <c r="AA21" s="32">
        <v>0.59166666666666667</v>
      </c>
      <c r="AB21" s="32" t="s">
        <v>72</v>
      </c>
      <c r="AC21" s="50">
        <v>0.71319444444444446</v>
      </c>
      <c r="AD21" s="50">
        <v>0.76250000000000007</v>
      </c>
      <c r="AE21" s="42">
        <v>0.81666666666666676</v>
      </c>
      <c r="AG21" s="38" t="s">
        <v>72</v>
      </c>
      <c r="AH21" s="32" t="s">
        <v>520</v>
      </c>
      <c r="AI21" s="32" t="s">
        <v>72</v>
      </c>
      <c r="AJ21" s="32">
        <v>0.46875</v>
      </c>
      <c r="AK21" s="32" t="s">
        <v>72</v>
      </c>
      <c r="AL21" s="32">
        <v>0.58333333333333337</v>
      </c>
      <c r="AM21" s="42" t="s">
        <v>72</v>
      </c>
      <c r="AO21" s="38" t="s">
        <v>72</v>
      </c>
      <c r="AP21" s="32" t="s">
        <v>520</v>
      </c>
      <c r="AQ21" s="32" t="s">
        <v>72</v>
      </c>
      <c r="AR21" s="32">
        <v>0.46875</v>
      </c>
      <c r="AS21" s="32" t="s">
        <v>72</v>
      </c>
      <c r="AT21" s="32">
        <v>0.58333333333333337</v>
      </c>
      <c r="AU21" s="32" t="s">
        <v>72</v>
      </c>
      <c r="AV21" s="32">
        <v>0.6875</v>
      </c>
      <c r="AW21" s="42" t="s">
        <v>72</v>
      </c>
      <c r="AY21" s="38"/>
      <c r="AZ21" s="32"/>
      <c r="BA21" s="32"/>
      <c r="BB21" s="32"/>
      <c r="BC21" s="32"/>
      <c r="BD21" s="32"/>
      <c r="BE21" s="42"/>
    </row>
    <row r="22" spans="1:57" x14ac:dyDescent="0.3">
      <c r="A22" s="4">
        <v>16</v>
      </c>
      <c r="B22" s="27" t="s">
        <v>634</v>
      </c>
      <c r="C22" s="4" t="s">
        <v>10</v>
      </c>
      <c r="D22" s="5">
        <v>0.28999999999999998</v>
      </c>
      <c r="E22" s="5" t="s">
        <v>72</v>
      </c>
      <c r="F22" s="38" t="s">
        <v>72</v>
      </c>
      <c r="G22" s="32">
        <v>0.30069444444444443</v>
      </c>
      <c r="H22" s="32" t="s">
        <v>72</v>
      </c>
      <c r="I22" s="32">
        <v>0.36041666666666666</v>
      </c>
      <c r="J22" s="32">
        <v>0.42083333333333334</v>
      </c>
      <c r="K22" s="32" t="s">
        <v>72</v>
      </c>
      <c r="L22" s="32">
        <v>0.57152777777777775</v>
      </c>
      <c r="M22" s="32"/>
      <c r="N22" s="32">
        <v>0.61319444444444449</v>
      </c>
      <c r="O22" s="32" t="s">
        <v>72</v>
      </c>
      <c r="P22" s="32">
        <v>0.66805555555555562</v>
      </c>
      <c r="Q22" s="50" t="s">
        <v>72</v>
      </c>
      <c r="R22" s="50">
        <v>0.7583333333333333</v>
      </c>
      <c r="S22" s="42">
        <v>0.81388888888888899</v>
      </c>
      <c r="U22" s="38" t="s">
        <v>72</v>
      </c>
      <c r="V22" s="32">
        <v>0.32430555555555557</v>
      </c>
      <c r="W22" s="32" t="s">
        <v>72</v>
      </c>
      <c r="X22" s="32">
        <v>0.42777777777777781</v>
      </c>
      <c r="Y22" s="32" t="s">
        <v>72</v>
      </c>
      <c r="Z22" s="32">
        <v>0.52083333333333337</v>
      </c>
      <c r="AA22" s="32">
        <v>0.59236111111111112</v>
      </c>
      <c r="AB22" s="32" t="s">
        <v>72</v>
      </c>
      <c r="AC22" s="50">
        <v>0.71388888888888891</v>
      </c>
      <c r="AD22" s="50">
        <v>0.7631944444444444</v>
      </c>
      <c r="AE22" s="42">
        <v>0.81736111111111109</v>
      </c>
      <c r="AG22" s="38" t="s">
        <v>72</v>
      </c>
      <c r="AH22" s="32" t="s">
        <v>561</v>
      </c>
      <c r="AI22" s="32" t="s">
        <v>72</v>
      </c>
      <c r="AJ22" s="32">
        <v>0.4694444444444445</v>
      </c>
      <c r="AK22" s="32" t="s">
        <v>72</v>
      </c>
      <c r="AL22" s="32">
        <v>0.58402777777777781</v>
      </c>
      <c r="AM22" s="42" t="s">
        <v>72</v>
      </c>
      <c r="AO22" s="38" t="s">
        <v>72</v>
      </c>
      <c r="AP22" s="32" t="s">
        <v>561</v>
      </c>
      <c r="AQ22" s="32" t="s">
        <v>72</v>
      </c>
      <c r="AR22" s="32">
        <v>0.4694444444444445</v>
      </c>
      <c r="AS22" s="32" t="s">
        <v>72</v>
      </c>
      <c r="AT22" s="32">
        <v>0.58402777777777781</v>
      </c>
      <c r="AU22" s="32" t="s">
        <v>72</v>
      </c>
      <c r="AV22" s="32">
        <v>0.68819444444444444</v>
      </c>
      <c r="AW22" s="42" t="s">
        <v>72</v>
      </c>
      <c r="AY22" s="38"/>
      <c r="AZ22" s="32"/>
      <c r="BA22" s="32"/>
      <c r="BB22" s="32"/>
      <c r="BC22" s="32"/>
      <c r="BD22" s="32"/>
      <c r="BE22" s="42"/>
    </row>
    <row r="23" spans="1:57" x14ac:dyDescent="0.3">
      <c r="A23" s="4">
        <v>17</v>
      </c>
      <c r="B23" s="1" t="s">
        <v>133</v>
      </c>
      <c r="C23" s="4" t="s">
        <v>10</v>
      </c>
      <c r="D23" s="5">
        <v>0.46</v>
      </c>
      <c r="E23" s="5">
        <f>E19+D23</f>
        <v>5.42</v>
      </c>
      <c r="F23" s="38" t="s">
        <v>468</v>
      </c>
      <c r="G23" s="32">
        <v>0.30138888888888887</v>
      </c>
      <c r="H23" s="32" t="s">
        <v>470</v>
      </c>
      <c r="I23" s="32">
        <v>0.3611111111111111</v>
      </c>
      <c r="J23" s="32">
        <v>0.42152777777777778</v>
      </c>
      <c r="K23" s="32">
        <v>0.50486111111111109</v>
      </c>
      <c r="L23" s="32">
        <v>0.57222222222222219</v>
      </c>
      <c r="M23" s="32">
        <v>0.59513888888888888</v>
      </c>
      <c r="N23" s="32">
        <v>0.61388888888888893</v>
      </c>
      <c r="O23" s="32">
        <v>0.64236111111111105</v>
      </c>
      <c r="P23" s="32">
        <v>0.66875000000000007</v>
      </c>
      <c r="Q23" s="50">
        <v>0.70833333333333337</v>
      </c>
      <c r="R23" s="50">
        <v>0.75902777777777775</v>
      </c>
      <c r="S23" s="42">
        <v>0.81458333333333333</v>
      </c>
      <c r="U23" s="38" t="s">
        <v>468</v>
      </c>
      <c r="V23" s="32" t="s">
        <v>478</v>
      </c>
      <c r="W23" s="32" t="s">
        <v>527</v>
      </c>
      <c r="X23" s="32">
        <v>0.4284722222222222</v>
      </c>
      <c r="Y23" s="32">
        <v>0.49583333333333335</v>
      </c>
      <c r="Z23" s="32">
        <v>0.52152777777777781</v>
      </c>
      <c r="AA23" s="32">
        <v>0.59305555555555556</v>
      </c>
      <c r="AB23" s="32">
        <v>0.65416666666666667</v>
      </c>
      <c r="AC23" s="50">
        <v>0.71458333333333324</v>
      </c>
      <c r="AD23" s="50">
        <v>0.76388888888888884</v>
      </c>
      <c r="AE23" s="42">
        <v>0.81805555555555554</v>
      </c>
      <c r="AG23" s="38" t="s">
        <v>560</v>
      </c>
      <c r="AH23" s="32" t="s">
        <v>521</v>
      </c>
      <c r="AI23" s="32">
        <v>0.42777777777777781</v>
      </c>
      <c r="AJ23" s="32">
        <v>0.47013888888888888</v>
      </c>
      <c r="AK23" s="32">
        <v>0.51111111111111118</v>
      </c>
      <c r="AL23" s="32">
        <v>0.58472222222222225</v>
      </c>
      <c r="AM23" s="42">
        <v>0.63611111111111118</v>
      </c>
      <c r="AO23" s="38" t="s">
        <v>560</v>
      </c>
      <c r="AP23" s="32" t="s">
        <v>521</v>
      </c>
      <c r="AQ23" s="32">
        <v>0.42777777777777781</v>
      </c>
      <c r="AR23" s="32">
        <v>0.47013888888888888</v>
      </c>
      <c r="AS23" s="32">
        <v>0.51111111111111118</v>
      </c>
      <c r="AT23" s="32">
        <v>0.58472222222222225</v>
      </c>
      <c r="AU23" s="32">
        <v>0.63611111111111118</v>
      </c>
      <c r="AV23" s="32">
        <v>0.68888888888888899</v>
      </c>
      <c r="AW23" s="42">
        <v>0.7368055555555556</v>
      </c>
      <c r="AY23" s="38" t="e">
        <f>AY19+#REF!</f>
        <v>#REF!</v>
      </c>
      <c r="AZ23" s="32" t="e">
        <f>AZ19+#REF!</f>
        <v>#REF!</v>
      </c>
      <c r="BA23" s="32" t="e">
        <f>BA19+#REF!</f>
        <v>#REF!</v>
      </c>
      <c r="BB23" s="32" t="e">
        <f>BB19+#REF!</f>
        <v>#REF!</v>
      </c>
      <c r="BC23" s="32" t="e">
        <f>BC19+#REF!</f>
        <v>#REF!</v>
      </c>
      <c r="BD23" s="32" t="e">
        <f>BD19+#REF!</f>
        <v>#REF!</v>
      </c>
      <c r="BE23" s="42" t="e">
        <f>BE19+#REF!</f>
        <v>#REF!</v>
      </c>
    </row>
    <row r="24" spans="1:57" x14ac:dyDescent="0.3">
      <c r="A24" s="4">
        <v>18</v>
      </c>
      <c r="B24" s="7" t="s">
        <v>85</v>
      </c>
      <c r="C24" s="4" t="s">
        <v>64</v>
      </c>
      <c r="D24" s="5">
        <v>0.72</v>
      </c>
      <c r="E24" s="5">
        <f t="shared" ref="E24:E33" si="1">E23+D24</f>
        <v>6.14</v>
      </c>
      <c r="F24" s="38" t="s">
        <v>472</v>
      </c>
      <c r="G24" s="32">
        <v>0.30277777777777776</v>
      </c>
      <c r="H24" s="32" t="s">
        <v>474</v>
      </c>
      <c r="I24" s="32">
        <v>0.36249999999999999</v>
      </c>
      <c r="J24" s="32">
        <v>0.42291666666666666</v>
      </c>
      <c r="K24" s="32">
        <v>0.50624999999999998</v>
      </c>
      <c r="L24" s="32">
        <v>0.57430555555555562</v>
      </c>
      <c r="M24" s="32">
        <v>0.59722222222222221</v>
      </c>
      <c r="N24" s="32">
        <v>0.61597222222222225</v>
      </c>
      <c r="O24" s="32">
        <v>0.64513888888888882</v>
      </c>
      <c r="P24" s="32">
        <v>0.67083333333333339</v>
      </c>
      <c r="Q24" s="50">
        <v>0.7104166666666667</v>
      </c>
      <c r="R24" s="50">
        <v>0.76111111111111107</v>
      </c>
      <c r="S24" s="42">
        <v>0.81666666666666676</v>
      </c>
      <c r="U24" s="38" t="s">
        <v>472</v>
      </c>
      <c r="V24" s="32" t="s">
        <v>486</v>
      </c>
      <c r="W24" s="32" t="s">
        <v>528</v>
      </c>
      <c r="X24" s="32">
        <v>0.42986111111111108</v>
      </c>
      <c r="Y24" s="32">
        <v>0.49722222222222223</v>
      </c>
      <c r="Z24" s="32">
        <v>0.5229166666666667</v>
      </c>
      <c r="AA24" s="32">
        <v>0.59513888888888888</v>
      </c>
      <c r="AB24" s="32">
        <v>0.65694444444444444</v>
      </c>
      <c r="AC24" s="50">
        <v>0.71666666666666667</v>
      </c>
      <c r="AD24" s="50">
        <v>0.76597222222222217</v>
      </c>
      <c r="AE24" s="42">
        <v>0.82013888888888886</v>
      </c>
      <c r="AG24" s="38" t="s">
        <v>562</v>
      </c>
      <c r="AH24" s="32" t="s">
        <v>523</v>
      </c>
      <c r="AI24" s="32">
        <v>0.42986111111111108</v>
      </c>
      <c r="AJ24" s="32">
        <v>0.47222222222222227</v>
      </c>
      <c r="AK24" s="32">
        <v>0.5131944444444444</v>
      </c>
      <c r="AL24" s="32">
        <v>0.58680555555555558</v>
      </c>
      <c r="AM24" s="42">
        <v>0.6381944444444444</v>
      </c>
      <c r="AO24" s="38" t="s">
        <v>562</v>
      </c>
      <c r="AP24" s="32" t="s">
        <v>523</v>
      </c>
      <c r="AQ24" s="32">
        <v>0.42986111111111108</v>
      </c>
      <c r="AR24" s="32">
        <v>0.47222222222222227</v>
      </c>
      <c r="AS24" s="32">
        <v>0.5131944444444444</v>
      </c>
      <c r="AT24" s="32">
        <v>0.58680555555555558</v>
      </c>
      <c r="AU24" s="32">
        <v>0.6381944444444444</v>
      </c>
      <c r="AV24" s="32">
        <v>0.69027777777777777</v>
      </c>
      <c r="AW24" s="42">
        <v>0.73819444444444438</v>
      </c>
      <c r="AY24" s="38" t="e">
        <f>AY23+#REF!</f>
        <v>#REF!</v>
      </c>
      <c r="AZ24" s="32" t="e">
        <f>AZ23+#REF!</f>
        <v>#REF!</v>
      </c>
      <c r="BA24" s="32" t="e">
        <f>BA23+#REF!</f>
        <v>#REF!</v>
      </c>
      <c r="BB24" s="32" t="e">
        <f>BB23+#REF!</f>
        <v>#REF!</v>
      </c>
      <c r="BC24" s="32" t="e">
        <f>BC23+#REF!</f>
        <v>#REF!</v>
      </c>
      <c r="BD24" s="32" t="e">
        <f>BD23+#REF!</f>
        <v>#REF!</v>
      </c>
      <c r="BE24" s="42" t="e">
        <f>BE23+#REF!</f>
        <v>#REF!</v>
      </c>
    </row>
    <row r="25" spans="1:57" x14ac:dyDescent="0.3">
      <c r="A25" s="4">
        <v>19</v>
      </c>
      <c r="B25" s="7" t="s">
        <v>25</v>
      </c>
      <c r="C25" s="4" t="s">
        <v>64</v>
      </c>
      <c r="D25" s="5">
        <v>0.92</v>
      </c>
      <c r="E25" s="5">
        <f t="shared" si="1"/>
        <v>7.06</v>
      </c>
      <c r="F25" s="38" t="s">
        <v>476</v>
      </c>
      <c r="G25" s="32">
        <v>0.30416666666666664</v>
      </c>
      <c r="H25" s="32" t="s">
        <v>478</v>
      </c>
      <c r="I25" s="32">
        <v>0.36388888888888887</v>
      </c>
      <c r="J25" s="32">
        <v>0.42499999999999999</v>
      </c>
      <c r="K25" s="32">
        <v>0.50763888888888886</v>
      </c>
      <c r="L25" s="32">
        <v>0.57638888888888884</v>
      </c>
      <c r="M25" s="32">
        <v>0.59930555555555554</v>
      </c>
      <c r="N25" s="32">
        <v>0.61805555555555558</v>
      </c>
      <c r="O25" s="32">
        <v>0.64652777777777781</v>
      </c>
      <c r="P25" s="32">
        <v>0.67222222222222217</v>
      </c>
      <c r="Q25" s="50">
        <v>0.71180555555555547</v>
      </c>
      <c r="R25" s="50">
        <v>0.76250000000000007</v>
      </c>
      <c r="S25" s="42">
        <v>0.81805555555555554</v>
      </c>
      <c r="U25" s="38" t="s">
        <v>476</v>
      </c>
      <c r="V25" s="32" t="s">
        <v>490</v>
      </c>
      <c r="W25" s="32" t="s">
        <v>529</v>
      </c>
      <c r="X25" s="32">
        <v>0.43194444444444446</v>
      </c>
      <c r="Y25" s="32">
        <v>0.49861111111111112</v>
      </c>
      <c r="Z25" s="32">
        <v>0.52430555555555558</v>
      </c>
      <c r="AA25" s="32">
        <v>0.59722222222222221</v>
      </c>
      <c r="AB25" s="32">
        <v>0.65833333333333333</v>
      </c>
      <c r="AC25" s="50">
        <v>0.71805555555555556</v>
      </c>
      <c r="AD25" s="50">
        <v>0.76736111111111116</v>
      </c>
      <c r="AE25" s="42">
        <v>0.82152777777777775</v>
      </c>
      <c r="AG25" s="38" t="s">
        <v>563</v>
      </c>
      <c r="AH25" s="32" t="s">
        <v>526</v>
      </c>
      <c r="AI25" s="32">
        <v>0.43124999999999997</v>
      </c>
      <c r="AJ25" s="32">
        <v>0.47361111111111115</v>
      </c>
      <c r="AK25" s="32">
        <v>0.51458333333333328</v>
      </c>
      <c r="AL25" s="32">
        <v>0.58819444444444446</v>
      </c>
      <c r="AM25" s="42">
        <v>0.63958333333333328</v>
      </c>
      <c r="AO25" s="38" t="s">
        <v>563</v>
      </c>
      <c r="AP25" s="32" t="s">
        <v>526</v>
      </c>
      <c r="AQ25" s="32">
        <v>0.43124999999999997</v>
      </c>
      <c r="AR25" s="32">
        <v>0.47361111111111115</v>
      </c>
      <c r="AS25" s="32">
        <v>0.51458333333333328</v>
      </c>
      <c r="AT25" s="32">
        <v>0.58819444444444446</v>
      </c>
      <c r="AU25" s="32">
        <v>0.63958333333333328</v>
      </c>
      <c r="AV25" s="32">
        <v>0.69166666666666676</v>
      </c>
      <c r="AW25" s="42">
        <v>0.73958333333333337</v>
      </c>
      <c r="AY25" s="38" t="e">
        <f>AY24+#REF!</f>
        <v>#REF!</v>
      </c>
      <c r="AZ25" s="32" t="e">
        <f>AZ24+#REF!</f>
        <v>#REF!</v>
      </c>
      <c r="BA25" s="32" t="e">
        <f>BA24+#REF!</f>
        <v>#REF!</v>
      </c>
      <c r="BB25" s="32" t="e">
        <f>BB24+#REF!</f>
        <v>#REF!</v>
      </c>
      <c r="BC25" s="32" t="e">
        <f>BC24+#REF!</f>
        <v>#REF!</v>
      </c>
      <c r="BD25" s="32" t="e">
        <f>BD24+#REF!</f>
        <v>#REF!</v>
      </c>
      <c r="BE25" s="42" t="e">
        <f>BE24+#REF!</f>
        <v>#REF!</v>
      </c>
    </row>
    <row r="26" spans="1:57" x14ac:dyDescent="0.3">
      <c r="A26" s="4">
        <v>20</v>
      </c>
      <c r="B26" s="7" t="s">
        <v>27</v>
      </c>
      <c r="C26" s="4" t="s">
        <v>65</v>
      </c>
      <c r="D26" s="5">
        <v>0.59</v>
      </c>
      <c r="E26" s="5">
        <f t="shared" si="1"/>
        <v>7.6499999999999995</v>
      </c>
      <c r="F26" s="38" t="s">
        <v>480</v>
      </c>
      <c r="G26" s="32">
        <v>0.30486111111111114</v>
      </c>
      <c r="H26" s="32" t="s">
        <v>482</v>
      </c>
      <c r="I26" s="32">
        <v>0.36458333333333331</v>
      </c>
      <c r="J26" s="32">
        <v>0.42569444444444443</v>
      </c>
      <c r="K26" s="32">
        <v>0.5083333333333333</v>
      </c>
      <c r="L26" s="32">
        <v>0.57708333333333339</v>
      </c>
      <c r="M26" s="32">
        <v>0.6</v>
      </c>
      <c r="N26" s="32">
        <v>0.61875000000000002</v>
      </c>
      <c r="O26" s="32">
        <v>0.64722222222222225</v>
      </c>
      <c r="P26" s="32">
        <v>0.67291666666666672</v>
      </c>
      <c r="Q26" s="50">
        <v>0.71250000000000002</v>
      </c>
      <c r="R26" s="50">
        <v>0.7631944444444444</v>
      </c>
      <c r="S26" s="42">
        <v>0.81874999999999998</v>
      </c>
      <c r="U26" s="38" t="s">
        <v>480</v>
      </c>
      <c r="V26" s="32" t="s">
        <v>494</v>
      </c>
      <c r="W26" s="32" t="s">
        <v>531</v>
      </c>
      <c r="X26" s="32">
        <v>0.43263888888888885</v>
      </c>
      <c r="Y26" s="32">
        <v>0.4993055555555555</v>
      </c>
      <c r="Z26" s="32">
        <v>0.52500000000000002</v>
      </c>
      <c r="AA26" s="32">
        <v>0.59791666666666665</v>
      </c>
      <c r="AB26" s="32">
        <v>0.65902777777777777</v>
      </c>
      <c r="AC26" s="50">
        <v>0.71875</v>
      </c>
      <c r="AD26" s="50">
        <v>0.7680555555555556</v>
      </c>
      <c r="AE26" s="42">
        <v>0.8222222222222223</v>
      </c>
      <c r="AG26" s="38" t="s">
        <v>564</v>
      </c>
      <c r="AH26" s="32" t="s">
        <v>566</v>
      </c>
      <c r="AI26" s="32">
        <v>0.43194444444444446</v>
      </c>
      <c r="AJ26" s="32">
        <v>0.47430555555555554</v>
      </c>
      <c r="AK26" s="32">
        <v>0.51527777777777783</v>
      </c>
      <c r="AL26" s="32">
        <v>0.58888888888888891</v>
      </c>
      <c r="AM26" s="42">
        <v>0.64027777777777783</v>
      </c>
      <c r="AO26" s="38" t="s">
        <v>564</v>
      </c>
      <c r="AP26" s="32" t="s">
        <v>566</v>
      </c>
      <c r="AQ26" s="32">
        <v>0.43194444444444446</v>
      </c>
      <c r="AR26" s="32">
        <v>0.47430555555555554</v>
      </c>
      <c r="AS26" s="32">
        <v>0.51527777777777783</v>
      </c>
      <c r="AT26" s="32">
        <v>0.58888888888888891</v>
      </c>
      <c r="AU26" s="32">
        <v>0.64027777777777783</v>
      </c>
      <c r="AV26" s="32">
        <v>0.69236111111111109</v>
      </c>
      <c r="AW26" s="42">
        <v>0.7402777777777777</v>
      </c>
      <c r="AY26" s="38" t="e">
        <f>AY25+#REF!</f>
        <v>#REF!</v>
      </c>
      <c r="AZ26" s="32" t="e">
        <f>AZ25+#REF!</f>
        <v>#REF!</v>
      </c>
      <c r="BA26" s="32" t="e">
        <f>BA25+#REF!</f>
        <v>#REF!</v>
      </c>
      <c r="BB26" s="32" t="e">
        <f>BB25+#REF!</f>
        <v>#REF!</v>
      </c>
      <c r="BC26" s="32" t="e">
        <f>BC25+#REF!</f>
        <v>#REF!</v>
      </c>
      <c r="BD26" s="32" t="e">
        <f>BD25+#REF!</f>
        <v>#REF!</v>
      </c>
      <c r="BE26" s="42" t="e">
        <f>BE25+#REF!</f>
        <v>#REF!</v>
      </c>
    </row>
    <row r="27" spans="1:57" x14ac:dyDescent="0.3">
      <c r="A27" s="4">
        <v>21</v>
      </c>
      <c r="B27" s="7" t="s">
        <v>69</v>
      </c>
      <c r="C27" s="4" t="s">
        <v>65</v>
      </c>
      <c r="D27" s="5">
        <v>0.56999999999999995</v>
      </c>
      <c r="E27" s="5">
        <f t="shared" si="1"/>
        <v>8.2199999999999989</v>
      </c>
      <c r="F27" s="38" t="s">
        <v>484</v>
      </c>
      <c r="G27" s="32">
        <v>0.30555555555555558</v>
      </c>
      <c r="H27" s="32" t="s">
        <v>486</v>
      </c>
      <c r="I27" s="32">
        <v>0.36527777777777781</v>
      </c>
      <c r="J27" s="32">
        <v>0.42638888888888893</v>
      </c>
      <c r="K27" s="32">
        <v>0.50902777777777775</v>
      </c>
      <c r="L27" s="32">
        <v>0.57777777777777772</v>
      </c>
      <c r="M27" s="32">
        <v>0.60069444444444442</v>
      </c>
      <c r="N27" s="32">
        <v>0.61944444444444446</v>
      </c>
      <c r="O27" s="32">
        <v>0.6479166666666667</v>
      </c>
      <c r="P27" s="32">
        <v>0.67361111111111116</v>
      </c>
      <c r="Q27" s="50">
        <v>0.71319444444444446</v>
      </c>
      <c r="R27" s="50">
        <v>0.76388888888888884</v>
      </c>
      <c r="S27" s="42">
        <v>0.81944444444444453</v>
      </c>
      <c r="U27" s="38" t="s">
        <v>484</v>
      </c>
      <c r="V27" s="32" t="s">
        <v>498</v>
      </c>
      <c r="W27" s="32" t="s">
        <v>532</v>
      </c>
      <c r="X27" s="32">
        <v>0.43333333333333335</v>
      </c>
      <c r="Y27" s="32">
        <v>0.5</v>
      </c>
      <c r="Z27" s="32">
        <v>0.52569444444444446</v>
      </c>
      <c r="AA27" s="32">
        <v>0.59861111111111109</v>
      </c>
      <c r="AB27" s="32">
        <v>0.65972222222222221</v>
      </c>
      <c r="AC27" s="50">
        <v>0.71944444444444444</v>
      </c>
      <c r="AD27" s="50">
        <v>0.76874999999999993</v>
      </c>
      <c r="AE27" s="42">
        <v>0.82291666666666663</v>
      </c>
      <c r="AG27" s="38" t="s">
        <v>565</v>
      </c>
      <c r="AH27" s="32" t="s">
        <v>527</v>
      </c>
      <c r="AI27" s="32">
        <v>0.43263888888888885</v>
      </c>
      <c r="AJ27" s="32">
        <v>0.47500000000000003</v>
      </c>
      <c r="AK27" s="32">
        <v>0.51597222222222217</v>
      </c>
      <c r="AL27" s="32">
        <v>0.58958333333333335</v>
      </c>
      <c r="AM27" s="42">
        <v>0.64097222222222217</v>
      </c>
      <c r="AO27" s="38" t="s">
        <v>565</v>
      </c>
      <c r="AP27" s="32" t="s">
        <v>527</v>
      </c>
      <c r="AQ27" s="32">
        <v>0.43263888888888885</v>
      </c>
      <c r="AR27" s="32">
        <v>0.47500000000000003</v>
      </c>
      <c r="AS27" s="32">
        <v>0.51597222222222217</v>
      </c>
      <c r="AT27" s="32">
        <v>0.58958333333333335</v>
      </c>
      <c r="AU27" s="32">
        <v>0.64097222222222217</v>
      </c>
      <c r="AV27" s="32">
        <v>0.69305555555555554</v>
      </c>
      <c r="AW27" s="42">
        <v>0.74097222222222225</v>
      </c>
      <c r="AY27" s="38" t="e">
        <f>AY26+#REF!</f>
        <v>#REF!</v>
      </c>
      <c r="AZ27" s="32" t="e">
        <f>AZ26+#REF!</f>
        <v>#REF!</v>
      </c>
      <c r="BA27" s="32" t="e">
        <f>BA26+#REF!</f>
        <v>#REF!</v>
      </c>
      <c r="BB27" s="32" t="e">
        <f>BB26+#REF!</f>
        <v>#REF!</v>
      </c>
      <c r="BC27" s="32" t="e">
        <f>BC26+#REF!</f>
        <v>#REF!</v>
      </c>
      <c r="BD27" s="32" t="e">
        <f>BD26+#REF!</f>
        <v>#REF!</v>
      </c>
      <c r="BE27" s="42" t="e">
        <f>BE26+#REF!</f>
        <v>#REF!</v>
      </c>
    </row>
    <row r="28" spans="1:57" x14ac:dyDescent="0.3">
      <c r="A28" s="4">
        <v>22</v>
      </c>
      <c r="B28" s="7" t="s">
        <v>30</v>
      </c>
      <c r="C28" s="4" t="s">
        <v>10</v>
      </c>
      <c r="D28" s="5">
        <v>1.05</v>
      </c>
      <c r="E28" s="5">
        <f t="shared" si="1"/>
        <v>9.27</v>
      </c>
      <c r="F28" s="38" t="s">
        <v>488</v>
      </c>
      <c r="G28" s="32">
        <v>0.30694444444444446</v>
      </c>
      <c r="H28" s="32" t="s">
        <v>490</v>
      </c>
      <c r="I28" s="32">
        <v>0.3666666666666667</v>
      </c>
      <c r="J28" s="32">
        <v>0.42777777777777781</v>
      </c>
      <c r="K28" s="32">
        <v>0.51041666666666663</v>
      </c>
      <c r="L28" s="32">
        <v>0.57916666666666661</v>
      </c>
      <c r="M28" s="32">
        <v>0.6020833333333333</v>
      </c>
      <c r="N28" s="32">
        <v>0.62083333333333335</v>
      </c>
      <c r="O28" s="32">
        <v>0.64930555555555558</v>
      </c>
      <c r="P28" s="32">
        <v>0.67499999999999993</v>
      </c>
      <c r="Q28" s="50">
        <v>0.71458333333333324</v>
      </c>
      <c r="R28" s="50">
        <v>0.76527777777777783</v>
      </c>
      <c r="S28" s="42">
        <v>0.8208333333333333</v>
      </c>
      <c r="U28" s="38" t="s">
        <v>488</v>
      </c>
      <c r="V28" s="32" t="s">
        <v>506</v>
      </c>
      <c r="W28" s="32" t="s">
        <v>533</v>
      </c>
      <c r="X28" s="32">
        <v>0.43472222222222223</v>
      </c>
      <c r="Y28" s="32">
        <v>0.50138888888888888</v>
      </c>
      <c r="Z28" s="32">
        <v>0.52708333333333335</v>
      </c>
      <c r="AA28" s="32">
        <v>0.6</v>
      </c>
      <c r="AB28" s="32">
        <v>0.66111111111111109</v>
      </c>
      <c r="AC28" s="50">
        <v>0.72083333333333333</v>
      </c>
      <c r="AD28" s="50">
        <v>0.77013888888888893</v>
      </c>
      <c r="AE28" s="42">
        <v>0.82430555555555562</v>
      </c>
      <c r="AG28" s="38" t="s">
        <v>567</v>
      </c>
      <c r="AH28" s="32" t="s">
        <v>528</v>
      </c>
      <c r="AI28" s="32">
        <v>0.43402777777777773</v>
      </c>
      <c r="AJ28" s="32">
        <v>0.47638888888888892</v>
      </c>
      <c r="AK28" s="32">
        <v>0.51736111111111105</v>
      </c>
      <c r="AL28" s="32">
        <v>0.59097222222222223</v>
      </c>
      <c r="AM28" s="42">
        <v>0.64236111111111105</v>
      </c>
      <c r="AO28" s="38" t="s">
        <v>567</v>
      </c>
      <c r="AP28" s="32" t="s">
        <v>528</v>
      </c>
      <c r="AQ28" s="32">
        <v>0.43402777777777773</v>
      </c>
      <c r="AR28" s="32">
        <v>0.47638888888888892</v>
      </c>
      <c r="AS28" s="32">
        <v>0.51736111111111105</v>
      </c>
      <c r="AT28" s="32">
        <v>0.59097222222222223</v>
      </c>
      <c r="AU28" s="32">
        <v>0.64236111111111105</v>
      </c>
      <c r="AV28" s="32">
        <v>0.69444444444444453</v>
      </c>
      <c r="AW28" s="42">
        <v>0.74236111111111114</v>
      </c>
      <c r="AY28" s="38" t="e">
        <f>AY27+#REF!</f>
        <v>#REF!</v>
      </c>
      <c r="AZ28" s="32" t="e">
        <f>AZ27+#REF!</f>
        <v>#REF!</v>
      </c>
      <c r="BA28" s="32" t="e">
        <f>BA27+#REF!</f>
        <v>#REF!</v>
      </c>
      <c r="BB28" s="32" t="e">
        <f>BB27+#REF!</f>
        <v>#REF!</v>
      </c>
      <c r="BC28" s="32" t="e">
        <f>BC27+#REF!</f>
        <v>#REF!</v>
      </c>
      <c r="BD28" s="32" t="e">
        <f>BD27+#REF!</f>
        <v>#REF!</v>
      </c>
      <c r="BE28" s="42" t="e">
        <f>BE27+#REF!</f>
        <v>#REF!</v>
      </c>
    </row>
    <row r="29" spans="1:57" x14ac:dyDescent="0.3">
      <c r="A29" s="4">
        <v>23</v>
      </c>
      <c r="B29" s="7" t="s">
        <v>29</v>
      </c>
      <c r="C29" s="4" t="s">
        <v>10</v>
      </c>
      <c r="D29" s="5">
        <v>0.45</v>
      </c>
      <c r="E29" s="5">
        <f t="shared" si="1"/>
        <v>9.7199999999999989</v>
      </c>
      <c r="F29" s="38" t="s">
        <v>492</v>
      </c>
      <c r="G29" s="32">
        <v>0.30763888888888891</v>
      </c>
      <c r="H29" s="32" t="s">
        <v>494</v>
      </c>
      <c r="I29" s="32">
        <v>0.36736111111111108</v>
      </c>
      <c r="J29" s="32">
        <v>0.4291666666666667</v>
      </c>
      <c r="K29" s="32">
        <v>0.51111111111111118</v>
      </c>
      <c r="L29" s="32">
        <v>0.58055555555555549</v>
      </c>
      <c r="M29" s="32">
        <v>0.60347222222222219</v>
      </c>
      <c r="N29" s="32">
        <v>0.62222222222222223</v>
      </c>
      <c r="O29" s="32">
        <v>0.65069444444444446</v>
      </c>
      <c r="P29" s="32">
        <v>0.67638888888888893</v>
      </c>
      <c r="Q29" s="50">
        <v>0.71597222222222223</v>
      </c>
      <c r="R29" s="50">
        <v>0.76666666666666661</v>
      </c>
      <c r="S29" s="42">
        <v>0.8222222222222223</v>
      </c>
      <c r="U29" s="38" t="s">
        <v>492</v>
      </c>
      <c r="V29" s="32" t="s">
        <v>536</v>
      </c>
      <c r="W29" s="32" t="s">
        <v>534</v>
      </c>
      <c r="X29" s="32">
        <v>0.43611111111111112</v>
      </c>
      <c r="Y29" s="32">
        <v>0.50208333333333333</v>
      </c>
      <c r="Z29" s="32">
        <v>0.52777777777777779</v>
      </c>
      <c r="AA29" s="32">
        <v>0.60138888888888886</v>
      </c>
      <c r="AB29" s="32">
        <v>0.66249999999999998</v>
      </c>
      <c r="AC29" s="50">
        <v>0.72222222222222221</v>
      </c>
      <c r="AD29" s="50">
        <v>0.7715277777777777</v>
      </c>
      <c r="AE29" s="42">
        <v>0.8256944444444444</v>
      </c>
      <c r="AG29" s="38" t="s">
        <v>569</v>
      </c>
      <c r="AH29" s="32" t="s">
        <v>571</v>
      </c>
      <c r="AI29" s="32">
        <v>0.43541666666666662</v>
      </c>
      <c r="AJ29" s="32">
        <v>0.4777777777777778</v>
      </c>
      <c r="AK29" s="32">
        <v>0.51874999999999993</v>
      </c>
      <c r="AL29" s="32">
        <v>0.59236111111111112</v>
      </c>
      <c r="AM29" s="42">
        <v>0.64374999999999993</v>
      </c>
      <c r="AO29" s="38" t="s">
        <v>569</v>
      </c>
      <c r="AP29" s="32" t="s">
        <v>571</v>
      </c>
      <c r="AQ29" s="32">
        <v>0.43541666666666662</v>
      </c>
      <c r="AR29" s="32">
        <v>0.4777777777777778</v>
      </c>
      <c r="AS29" s="32">
        <v>0.51874999999999993</v>
      </c>
      <c r="AT29" s="32">
        <v>0.59236111111111112</v>
      </c>
      <c r="AU29" s="32">
        <v>0.64374999999999993</v>
      </c>
      <c r="AV29" s="32">
        <v>0.69513888888888886</v>
      </c>
      <c r="AW29" s="42">
        <v>0.74305555555555547</v>
      </c>
      <c r="AY29" s="38" t="e">
        <f>AY28+#REF!</f>
        <v>#REF!</v>
      </c>
      <c r="AZ29" s="32" t="e">
        <f>AZ28+#REF!</f>
        <v>#REF!</v>
      </c>
      <c r="BA29" s="32" t="e">
        <f>BA28+#REF!</f>
        <v>#REF!</v>
      </c>
      <c r="BB29" s="32" t="e">
        <f>BB28+#REF!</f>
        <v>#REF!</v>
      </c>
      <c r="BC29" s="32" t="e">
        <f>BC28+#REF!</f>
        <v>#REF!</v>
      </c>
      <c r="BD29" s="32" t="e">
        <f>BD28+#REF!</f>
        <v>#REF!</v>
      </c>
      <c r="BE29" s="42" t="e">
        <f>BE28+#REF!</f>
        <v>#REF!</v>
      </c>
    </row>
    <row r="30" spans="1:57" x14ac:dyDescent="0.3">
      <c r="A30" s="4">
        <v>24</v>
      </c>
      <c r="B30" s="7" t="s">
        <v>189</v>
      </c>
      <c r="C30" s="4" t="s">
        <v>10</v>
      </c>
      <c r="D30" s="5">
        <v>0.49</v>
      </c>
      <c r="E30" s="5">
        <f t="shared" si="1"/>
        <v>10.209999999999999</v>
      </c>
      <c r="F30" s="38" t="s">
        <v>496</v>
      </c>
      <c r="G30" s="32">
        <v>0.30833333333333335</v>
      </c>
      <c r="H30" s="32" t="s">
        <v>498</v>
      </c>
      <c r="I30" s="32">
        <v>0.36805555555555558</v>
      </c>
      <c r="J30" s="32">
        <v>0.42986111111111108</v>
      </c>
      <c r="K30" s="32">
        <v>0.51180555555555551</v>
      </c>
      <c r="L30" s="32">
        <v>0.58125000000000004</v>
      </c>
      <c r="M30" s="32">
        <v>0.60416666666666663</v>
      </c>
      <c r="N30" s="32">
        <v>0.62291666666666667</v>
      </c>
      <c r="O30" s="32">
        <v>0.65138888888888891</v>
      </c>
      <c r="P30" s="32">
        <v>0.67708333333333326</v>
      </c>
      <c r="Q30" s="50">
        <v>0.71666666666666667</v>
      </c>
      <c r="R30" s="50">
        <v>0.76736111111111116</v>
      </c>
      <c r="S30" s="42">
        <v>0.82291666666666663</v>
      </c>
      <c r="U30" s="38" t="s">
        <v>496</v>
      </c>
      <c r="V30" s="32" t="s">
        <v>538</v>
      </c>
      <c r="W30" s="32" t="s">
        <v>535</v>
      </c>
      <c r="X30" s="32">
        <v>0.4368055555555555</v>
      </c>
      <c r="Y30" s="32">
        <v>0.50277777777777777</v>
      </c>
      <c r="Z30" s="32">
        <v>0.52847222222222223</v>
      </c>
      <c r="AA30" s="32">
        <v>0.6020833333333333</v>
      </c>
      <c r="AB30" s="32">
        <v>0.66319444444444442</v>
      </c>
      <c r="AC30" s="50">
        <v>0.72291666666666676</v>
      </c>
      <c r="AD30" s="50">
        <v>0.77222222222222225</v>
      </c>
      <c r="AE30" s="42">
        <v>0.82638888888888884</v>
      </c>
      <c r="AG30" s="38" t="s">
        <v>423</v>
      </c>
      <c r="AH30" s="32" t="s">
        <v>529</v>
      </c>
      <c r="AI30" s="32">
        <v>0.43611111111111112</v>
      </c>
      <c r="AJ30" s="32">
        <v>0.47847222222222219</v>
      </c>
      <c r="AK30" s="32">
        <v>0.51944444444444449</v>
      </c>
      <c r="AL30" s="32">
        <v>0.59305555555555556</v>
      </c>
      <c r="AM30" s="42">
        <v>0.64444444444444449</v>
      </c>
      <c r="AO30" s="38" t="s">
        <v>423</v>
      </c>
      <c r="AP30" s="32" t="s">
        <v>529</v>
      </c>
      <c r="AQ30" s="32">
        <v>0.43611111111111112</v>
      </c>
      <c r="AR30" s="32">
        <v>0.47847222222222219</v>
      </c>
      <c r="AS30" s="32">
        <v>0.51944444444444449</v>
      </c>
      <c r="AT30" s="32">
        <v>0.59305555555555556</v>
      </c>
      <c r="AU30" s="32">
        <v>0.64444444444444449</v>
      </c>
      <c r="AV30" s="32">
        <v>0.6958333333333333</v>
      </c>
      <c r="AW30" s="42">
        <v>0.74375000000000002</v>
      </c>
      <c r="AY30" s="38" t="e">
        <f>AY29+#REF!</f>
        <v>#REF!</v>
      </c>
      <c r="AZ30" s="32" t="e">
        <f>AZ29+#REF!</f>
        <v>#REF!</v>
      </c>
      <c r="BA30" s="32" t="e">
        <f>BA29+#REF!</f>
        <v>#REF!</v>
      </c>
      <c r="BB30" s="32" t="e">
        <f>BB29+#REF!</f>
        <v>#REF!</v>
      </c>
      <c r="BC30" s="32" t="e">
        <f>BC29+#REF!</f>
        <v>#REF!</v>
      </c>
      <c r="BD30" s="32" t="e">
        <f>BD29+#REF!</f>
        <v>#REF!</v>
      </c>
      <c r="BE30" s="42" t="e">
        <f>BE29+#REF!</f>
        <v>#REF!</v>
      </c>
    </row>
    <row r="31" spans="1:57" x14ac:dyDescent="0.3">
      <c r="A31" s="4">
        <v>25</v>
      </c>
      <c r="B31" s="7" t="s">
        <v>39</v>
      </c>
      <c r="C31" s="4" t="s">
        <v>10</v>
      </c>
      <c r="D31" s="5">
        <v>0.4</v>
      </c>
      <c r="E31" s="5">
        <f t="shared" si="1"/>
        <v>10.61</v>
      </c>
      <c r="F31" s="38" t="s">
        <v>500</v>
      </c>
      <c r="G31" s="32">
        <v>0.30902777777777779</v>
      </c>
      <c r="H31" s="32" t="s">
        <v>502</v>
      </c>
      <c r="I31" s="32">
        <v>0.36874999999999997</v>
      </c>
      <c r="J31" s="32">
        <v>0.43124999999999997</v>
      </c>
      <c r="K31" s="32">
        <v>0.51250000000000007</v>
      </c>
      <c r="L31" s="32">
        <v>0.58263888888888893</v>
      </c>
      <c r="M31" s="32">
        <v>0.60555555555555551</v>
      </c>
      <c r="N31" s="32">
        <v>0.62430555555555556</v>
      </c>
      <c r="O31" s="32">
        <v>0.65277777777777779</v>
      </c>
      <c r="P31" s="32">
        <v>0.67847222222222225</v>
      </c>
      <c r="Q31" s="50">
        <v>0.71805555555555556</v>
      </c>
      <c r="R31" s="50">
        <v>0.76874999999999993</v>
      </c>
      <c r="S31" s="42">
        <v>0.82361111111111107</v>
      </c>
      <c r="U31" s="38" t="s">
        <v>500</v>
      </c>
      <c r="V31" s="32" t="s">
        <v>510</v>
      </c>
      <c r="W31" s="32" t="s">
        <v>537</v>
      </c>
      <c r="X31" s="32">
        <v>0.4381944444444445</v>
      </c>
      <c r="Y31" s="32">
        <v>0.50347222222222221</v>
      </c>
      <c r="Z31" s="32">
        <v>0.52916666666666667</v>
      </c>
      <c r="AA31" s="32">
        <v>0.60347222222222219</v>
      </c>
      <c r="AB31" s="32">
        <v>0.6645833333333333</v>
      </c>
      <c r="AC31" s="50">
        <v>0.72430555555555554</v>
      </c>
      <c r="AD31" s="50">
        <v>0.7729166666666667</v>
      </c>
      <c r="AE31" s="42">
        <v>0.82708333333333339</v>
      </c>
      <c r="AG31" s="38" t="s">
        <v>428</v>
      </c>
      <c r="AH31" s="32" t="s">
        <v>531</v>
      </c>
      <c r="AI31" s="32">
        <v>0.4368055555555555</v>
      </c>
      <c r="AJ31" s="32">
        <v>0.47916666666666669</v>
      </c>
      <c r="AK31" s="32">
        <v>0.52013888888888882</v>
      </c>
      <c r="AL31" s="32">
        <v>0.59375</v>
      </c>
      <c r="AM31" s="42">
        <v>0.64513888888888882</v>
      </c>
      <c r="AO31" s="38" t="s">
        <v>428</v>
      </c>
      <c r="AP31" s="32" t="s">
        <v>531</v>
      </c>
      <c r="AQ31" s="32">
        <v>0.4368055555555555</v>
      </c>
      <c r="AR31" s="32">
        <v>0.47916666666666669</v>
      </c>
      <c r="AS31" s="32">
        <v>0.52013888888888882</v>
      </c>
      <c r="AT31" s="32">
        <v>0.59375</v>
      </c>
      <c r="AU31" s="32">
        <v>0.64513888888888882</v>
      </c>
      <c r="AV31" s="32">
        <v>0.69652777777777775</v>
      </c>
      <c r="AW31" s="42">
        <v>0.74444444444444446</v>
      </c>
      <c r="AY31" s="38" t="e">
        <f>AY30+#REF!</f>
        <v>#REF!</v>
      </c>
      <c r="AZ31" s="32" t="e">
        <f>AZ30+#REF!</f>
        <v>#REF!</v>
      </c>
      <c r="BA31" s="32" t="e">
        <f>BA30+#REF!</f>
        <v>#REF!</v>
      </c>
      <c r="BB31" s="32" t="e">
        <f>BB30+#REF!</f>
        <v>#REF!</v>
      </c>
      <c r="BC31" s="32" t="e">
        <f>BC30+#REF!</f>
        <v>#REF!</v>
      </c>
      <c r="BD31" s="32" t="e">
        <f>BD30+#REF!</f>
        <v>#REF!</v>
      </c>
      <c r="BE31" s="42" t="e">
        <f>BE30+#REF!</f>
        <v>#REF!</v>
      </c>
    </row>
    <row r="32" spans="1:57" x14ac:dyDescent="0.3">
      <c r="A32" s="4">
        <v>26</v>
      </c>
      <c r="B32" s="7" t="s">
        <v>40</v>
      </c>
      <c r="C32" s="4" t="s">
        <v>10</v>
      </c>
      <c r="D32" s="5">
        <v>0.36</v>
      </c>
      <c r="E32" s="5">
        <f t="shared" si="1"/>
        <v>10.969999999999999</v>
      </c>
      <c r="F32" s="38" t="s">
        <v>504</v>
      </c>
      <c r="G32" s="32">
        <v>0.30972222222222223</v>
      </c>
      <c r="H32" s="32" t="s">
        <v>506</v>
      </c>
      <c r="I32" s="32">
        <v>0.36944444444444446</v>
      </c>
      <c r="J32" s="32">
        <v>0.43194444444444446</v>
      </c>
      <c r="K32" s="32">
        <v>0.5131944444444444</v>
      </c>
      <c r="L32" s="32">
        <v>0.58402777777777781</v>
      </c>
      <c r="M32" s="32">
        <v>0.6069444444444444</v>
      </c>
      <c r="N32" s="32">
        <v>0.625</v>
      </c>
      <c r="O32" s="32">
        <v>0.65347222222222223</v>
      </c>
      <c r="P32" s="32">
        <v>0.6791666666666667</v>
      </c>
      <c r="Q32" s="50">
        <v>0.71875</v>
      </c>
      <c r="R32" s="50">
        <v>0.76944444444444438</v>
      </c>
      <c r="S32" s="42">
        <v>0.82430555555555562</v>
      </c>
      <c r="U32" s="38" t="s">
        <v>504</v>
      </c>
      <c r="V32" s="32" t="s">
        <v>703</v>
      </c>
      <c r="W32" s="32" t="s">
        <v>539</v>
      </c>
      <c r="X32" s="32">
        <v>0.43888888888888888</v>
      </c>
      <c r="Y32" s="32">
        <v>0.50416666666666665</v>
      </c>
      <c r="Z32" s="32">
        <v>0.52986111111111112</v>
      </c>
      <c r="AA32" s="32">
        <v>0.60486111111111118</v>
      </c>
      <c r="AB32" s="32">
        <v>0.66527777777777775</v>
      </c>
      <c r="AC32" s="50">
        <v>0.72499999999999998</v>
      </c>
      <c r="AD32" s="50">
        <v>0.77361111111111114</v>
      </c>
      <c r="AE32" s="42">
        <v>0.82777777777777783</v>
      </c>
      <c r="AG32" s="38" t="s">
        <v>572</v>
      </c>
      <c r="AH32" s="32" t="s">
        <v>532</v>
      </c>
      <c r="AI32" s="32">
        <v>0.4375</v>
      </c>
      <c r="AJ32" s="32">
        <v>0.47986111111111113</v>
      </c>
      <c r="AK32" s="32">
        <v>0.52083333333333337</v>
      </c>
      <c r="AL32" s="32">
        <v>0.59444444444444444</v>
      </c>
      <c r="AM32" s="42">
        <v>0.64583333333333337</v>
      </c>
      <c r="AO32" s="38" t="s">
        <v>572</v>
      </c>
      <c r="AP32" s="32" t="s">
        <v>532</v>
      </c>
      <c r="AQ32" s="32">
        <v>0.4375</v>
      </c>
      <c r="AR32" s="32">
        <v>0.47986111111111113</v>
      </c>
      <c r="AS32" s="32">
        <v>0.52083333333333337</v>
      </c>
      <c r="AT32" s="32">
        <v>0.59444444444444444</v>
      </c>
      <c r="AU32" s="32">
        <v>0.64583333333333337</v>
      </c>
      <c r="AV32" s="32">
        <v>0.6972222222222223</v>
      </c>
      <c r="AW32" s="42">
        <v>0.74513888888888891</v>
      </c>
      <c r="AY32" s="38" t="e">
        <f>AY31+#REF!</f>
        <v>#REF!</v>
      </c>
      <c r="AZ32" s="32" t="e">
        <f>AZ31+#REF!</f>
        <v>#REF!</v>
      </c>
      <c r="BA32" s="32" t="e">
        <f>BA31+#REF!</f>
        <v>#REF!</v>
      </c>
      <c r="BB32" s="32" t="e">
        <f>BB31+#REF!</f>
        <v>#REF!</v>
      </c>
      <c r="BC32" s="32" t="e">
        <f>BC31+#REF!</f>
        <v>#REF!</v>
      </c>
      <c r="BD32" s="32" t="e">
        <f>BD31+#REF!</f>
        <v>#REF!</v>
      </c>
      <c r="BE32" s="42" t="e">
        <f>BE31+#REF!</f>
        <v>#REF!</v>
      </c>
    </row>
    <row r="33" spans="1:57" ht="15" thickBot="1" x14ac:dyDescent="0.35">
      <c r="A33" s="9">
        <v>27</v>
      </c>
      <c r="B33" s="8" t="s">
        <v>6</v>
      </c>
      <c r="C33" s="9" t="s">
        <v>10</v>
      </c>
      <c r="D33" s="15">
        <v>0.78</v>
      </c>
      <c r="E33" s="15">
        <f t="shared" si="1"/>
        <v>11.749999999999998</v>
      </c>
      <c r="F33" s="39" t="s">
        <v>508</v>
      </c>
      <c r="G33" s="33">
        <v>0.31180555555555556</v>
      </c>
      <c r="H33" s="33" t="s">
        <v>510</v>
      </c>
      <c r="I33" s="33">
        <v>0.37152777777777773</v>
      </c>
      <c r="J33" s="33">
        <v>0.43402777777777773</v>
      </c>
      <c r="K33" s="33">
        <v>0.51527777777777783</v>
      </c>
      <c r="L33" s="33">
        <v>0.58680555555555558</v>
      </c>
      <c r="M33" s="33">
        <v>0.60972222222222217</v>
      </c>
      <c r="N33" s="33">
        <v>0.62777777777777777</v>
      </c>
      <c r="O33" s="33">
        <v>0.65625</v>
      </c>
      <c r="P33" s="33">
        <v>0.68125000000000002</v>
      </c>
      <c r="Q33" s="51">
        <v>0.72083333333333333</v>
      </c>
      <c r="R33" s="51">
        <v>0.7715277777777777</v>
      </c>
      <c r="S33" s="44">
        <v>0.82638888888888884</v>
      </c>
      <c r="U33" s="39" t="s">
        <v>508</v>
      </c>
      <c r="V33" s="33" t="s">
        <v>704</v>
      </c>
      <c r="W33" s="33" t="s">
        <v>541</v>
      </c>
      <c r="X33" s="33">
        <v>0.44097222222222227</v>
      </c>
      <c r="Y33" s="33">
        <v>0.50624999999999998</v>
      </c>
      <c r="Z33" s="33">
        <v>0.53194444444444444</v>
      </c>
      <c r="AA33" s="33">
        <v>0.60763888888888895</v>
      </c>
      <c r="AB33" s="33">
        <v>0.66805555555555562</v>
      </c>
      <c r="AC33" s="51">
        <v>0.7270833333333333</v>
      </c>
      <c r="AD33" s="51">
        <v>0.77569444444444446</v>
      </c>
      <c r="AE33" s="44">
        <v>0.82986111111111116</v>
      </c>
      <c r="AG33" s="39" t="s">
        <v>573</v>
      </c>
      <c r="AH33" s="33" t="s">
        <v>534</v>
      </c>
      <c r="AI33" s="33">
        <v>0.44027777777777777</v>
      </c>
      <c r="AJ33" s="33">
        <v>0.4826388888888889</v>
      </c>
      <c r="AK33" s="33">
        <v>0.52361111111111114</v>
      </c>
      <c r="AL33" s="33">
        <v>0.59652777777777777</v>
      </c>
      <c r="AM33" s="44">
        <v>0.6479166666666667</v>
      </c>
      <c r="AO33" s="39" t="s">
        <v>573</v>
      </c>
      <c r="AP33" s="33" t="s">
        <v>534</v>
      </c>
      <c r="AQ33" s="33">
        <v>0.44027777777777777</v>
      </c>
      <c r="AR33" s="33">
        <v>0.4826388888888889</v>
      </c>
      <c r="AS33" s="33">
        <v>0.52361111111111114</v>
      </c>
      <c r="AT33" s="33">
        <v>0.59652777777777777</v>
      </c>
      <c r="AU33" s="33">
        <v>0.6479166666666667</v>
      </c>
      <c r="AV33" s="33">
        <v>0.69861111111111107</v>
      </c>
      <c r="AW33" s="44">
        <v>0.74652777777777779</v>
      </c>
      <c r="AY33" s="39" t="e">
        <f>AY32+#REF!</f>
        <v>#REF!</v>
      </c>
      <c r="AZ33" s="33" t="e">
        <f>AZ32+#REF!</f>
        <v>#REF!</v>
      </c>
      <c r="BA33" s="33" t="e">
        <f>BA32+#REF!</f>
        <v>#REF!</v>
      </c>
      <c r="BB33" s="33" t="e">
        <f>BB32+#REF!</f>
        <v>#REF!</v>
      </c>
      <c r="BC33" s="33" t="e">
        <f>BC32+#REF!</f>
        <v>#REF!</v>
      </c>
      <c r="BD33" s="33" t="e">
        <f>BD32+#REF!</f>
        <v>#REF!</v>
      </c>
      <c r="BE33" s="44" t="e">
        <f>BE32+#REF!</f>
        <v>#REF!</v>
      </c>
    </row>
    <row r="34" spans="1:57" ht="15" thickBot="1" x14ac:dyDescent="0.35">
      <c r="A34" s="89"/>
      <c r="B34" s="82" t="s">
        <v>185</v>
      </c>
      <c r="C34" s="77"/>
      <c r="D34" s="78"/>
      <c r="E34" s="79">
        <f>E33</f>
        <v>11.749999999999998</v>
      </c>
      <c r="F34" s="73">
        <v>14.4</v>
      </c>
      <c r="G34" s="71">
        <v>13.71</v>
      </c>
      <c r="H34" s="71">
        <v>12.959999999999999</v>
      </c>
      <c r="I34" s="71">
        <v>13.71</v>
      </c>
      <c r="J34" s="71">
        <v>11.67</v>
      </c>
      <c r="K34" s="71">
        <v>11.749999999999998</v>
      </c>
      <c r="L34" s="71">
        <v>13.71</v>
      </c>
      <c r="M34" s="71">
        <v>11.749999999999998</v>
      </c>
      <c r="N34" s="71">
        <v>13.71</v>
      </c>
      <c r="O34" s="71">
        <v>11.749999999999998</v>
      </c>
      <c r="P34" s="71">
        <v>11.67</v>
      </c>
      <c r="Q34" s="74">
        <v>11.749999999999998</v>
      </c>
      <c r="R34" s="74">
        <v>11.67</v>
      </c>
      <c r="S34" s="75">
        <v>11.67</v>
      </c>
      <c r="T34" s="62"/>
      <c r="U34" s="76">
        <v>14.4</v>
      </c>
      <c r="V34" s="71">
        <v>13.71</v>
      </c>
      <c r="W34" s="71">
        <v>14.4</v>
      </c>
      <c r="X34" s="71">
        <v>11.67</v>
      </c>
      <c r="Y34" s="71">
        <v>12.959999999999999</v>
      </c>
      <c r="Z34" s="71">
        <v>11.67</v>
      </c>
      <c r="AA34" s="71">
        <v>11.67</v>
      </c>
      <c r="AB34" s="71">
        <v>12.959999999999999</v>
      </c>
      <c r="AC34" s="71">
        <v>11.67</v>
      </c>
      <c r="AD34" s="74">
        <v>13.71</v>
      </c>
      <c r="AE34" s="75">
        <v>11.67</v>
      </c>
      <c r="AF34" s="62"/>
      <c r="AG34" s="76">
        <v>14.4</v>
      </c>
      <c r="AH34" s="71">
        <v>15.24</v>
      </c>
      <c r="AI34" s="71">
        <v>14.4</v>
      </c>
      <c r="AJ34" s="71">
        <v>15.24</v>
      </c>
      <c r="AK34" s="71">
        <v>14.4</v>
      </c>
      <c r="AL34" s="71">
        <v>15.24</v>
      </c>
      <c r="AM34" s="75">
        <v>14.4</v>
      </c>
      <c r="AN34" s="62"/>
      <c r="AO34" s="76">
        <v>14.4</v>
      </c>
      <c r="AP34" s="71">
        <v>15.24</v>
      </c>
      <c r="AQ34" s="71">
        <v>14.4</v>
      </c>
      <c r="AR34" s="71">
        <v>15.24</v>
      </c>
      <c r="AS34" s="71">
        <v>14.4</v>
      </c>
      <c r="AT34" s="71">
        <v>15.24</v>
      </c>
      <c r="AU34" s="71">
        <v>14.4</v>
      </c>
      <c r="AV34" s="71">
        <v>15.24</v>
      </c>
      <c r="AW34" s="75">
        <v>14.4</v>
      </c>
      <c r="AX34" s="62"/>
      <c r="AY34" s="76" t="e">
        <f>#REF!</f>
        <v>#REF!</v>
      </c>
      <c r="AZ34" s="71" t="e">
        <f>#REF!</f>
        <v>#REF!</v>
      </c>
      <c r="BA34" s="71" t="e">
        <f>#REF!</f>
        <v>#REF!</v>
      </c>
      <c r="BB34" s="71" t="e">
        <f>#REF!</f>
        <v>#REF!</v>
      </c>
      <c r="BC34" s="71" t="e">
        <f>#REF!</f>
        <v>#REF!</v>
      </c>
      <c r="BD34" s="71" t="e">
        <f>#REF!</f>
        <v>#REF!</v>
      </c>
      <c r="BE34" s="75" t="e">
        <f>#REF!</f>
        <v>#REF!</v>
      </c>
    </row>
    <row r="35" spans="1:57" ht="19.95" customHeight="1" x14ac:dyDescent="0.3">
      <c r="A35" s="64" t="s">
        <v>320</v>
      </c>
    </row>
    <row r="36" spans="1:57" ht="19.95" customHeight="1" x14ac:dyDescent="0.3">
      <c r="A36" s="65" t="s">
        <v>647</v>
      </c>
    </row>
    <row r="37" spans="1:57" ht="19.95" customHeight="1" x14ac:dyDescent="0.3">
      <c r="A37" s="65" t="s">
        <v>187</v>
      </c>
      <c r="E37" s="1" t="s">
        <v>655</v>
      </c>
      <c r="N37" s="1" t="s">
        <v>656</v>
      </c>
    </row>
    <row r="38" spans="1:57" x14ac:dyDescent="0.3">
      <c r="AL38" s="127"/>
      <c r="AM38" s="127"/>
      <c r="AN38" s="127"/>
      <c r="AO38" s="127"/>
      <c r="AP38" s="127"/>
      <c r="AQ38" s="127"/>
      <c r="AR38" s="127"/>
    </row>
    <row r="39" spans="1:57" x14ac:dyDescent="0.3">
      <c r="A39" s="175" t="s">
        <v>11</v>
      </c>
      <c r="B39" s="176"/>
      <c r="AL39" s="127"/>
      <c r="AM39" s="127"/>
      <c r="AN39" s="127"/>
      <c r="AO39" s="127"/>
      <c r="AP39" s="127"/>
      <c r="AQ39" s="127"/>
      <c r="AR39" s="127"/>
    </row>
    <row r="40" spans="1:57" x14ac:dyDescent="0.3">
      <c r="A40" s="32" t="s">
        <v>22</v>
      </c>
      <c r="B40" s="92">
        <f>SUM(F34:S34)</f>
        <v>175.87999999999997</v>
      </c>
      <c r="D40" s="108"/>
      <c r="F40" s="126"/>
      <c r="I40" s="126"/>
      <c r="J40" s="126"/>
      <c r="K40" s="126"/>
      <c r="N40" s="126"/>
      <c r="AL40" s="127"/>
      <c r="AM40" s="127"/>
      <c r="AN40" s="127"/>
      <c r="AO40" s="127"/>
      <c r="AP40" s="127"/>
      <c r="AQ40" s="127"/>
      <c r="AR40" s="127"/>
    </row>
    <row r="41" spans="1:57" x14ac:dyDescent="0.3">
      <c r="A41" s="32" t="s">
        <v>14</v>
      </c>
      <c r="B41" s="92">
        <f>SUM(AG34:AM34)</f>
        <v>103.32000000000001</v>
      </c>
      <c r="D41" s="108"/>
      <c r="N41" s="126"/>
      <c r="P41" s="126"/>
      <c r="AA41" s="127"/>
      <c r="AB41" s="127"/>
      <c r="AC41" s="127"/>
      <c r="AD41" s="127"/>
      <c r="AE41" s="127"/>
      <c r="AF41" s="127"/>
      <c r="AG41" s="127"/>
      <c r="AH41" s="127"/>
      <c r="AL41" s="127"/>
      <c r="AM41" s="127"/>
      <c r="AN41" s="127"/>
      <c r="AO41" s="127"/>
      <c r="AP41" s="127"/>
      <c r="AQ41" s="127"/>
      <c r="AR41" s="127"/>
    </row>
    <row r="42" spans="1:57" x14ac:dyDescent="0.3">
      <c r="A42" s="32" t="s">
        <v>15</v>
      </c>
      <c r="B42" s="92" t="s">
        <v>165</v>
      </c>
      <c r="N42" s="126"/>
      <c r="P42" s="126"/>
      <c r="AA42" s="127"/>
      <c r="AB42" s="127"/>
      <c r="AC42" s="127"/>
      <c r="AD42" s="127"/>
      <c r="AE42" s="127"/>
      <c r="AF42" s="127"/>
      <c r="AG42" s="127"/>
      <c r="AH42" s="127"/>
      <c r="AL42" s="127"/>
      <c r="AM42" s="127"/>
      <c r="AN42" s="127"/>
      <c r="AO42" s="127"/>
      <c r="AP42" s="127"/>
      <c r="AQ42" s="127"/>
      <c r="AR42" s="127"/>
    </row>
    <row r="43" spans="1:57" x14ac:dyDescent="0.3">
      <c r="A43" s="32" t="s">
        <v>12</v>
      </c>
      <c r="B43" s="92">
        <f>SUM(U34:AE34)</f>
        <v>140.48999999999998</v>
      </c>
      <c r="N43" s="126"/>
      <c r="P43" s="126"/>
      <c r="AA43" s="127"/>
      <c r="AB43" s="127"/>
      <c r="AC43" s="127"/>
      <c r="AD43" s="127"/>
      <c r="AE43" s="127"/>
      <c r="AF43" s="127"/>
      <c r="AG43" s="127"/>
      <c r="AH43" s="127"/>
      <c r="AL43" s="127"/>
      <c r="AM43" s="127"/>
      <c r="AN43" s="127"/>
      <c r="AO43" s="127"/>
      <c r="AP43" s="127"/>
      <c r="AQ43" s="127"/>
      <c r="AR43" s="127"/>
    </row>
    <row r="44" spans="1:57" x14ac:dyDescent="0.3">
      <c r="A44" s="32" t="s">
        <v>13</v>
      </c>
      <c r="B44" s="92">
        <f>SUM(AO34:AW34)</f>
        <v>132.96</v>
      </c>
      <c r="J44" s="126"/>
      <c r="L44" s="126"/>
      <c r="N44" s="126"/>
      <c r="P44" s="126"/>
      <c r="AA44" s="127"/>
      <c r="AB44" s="127"/>
      <c r="AC44" s="127"/>
      <c r="AD44" s="127"/>
      <c r="AE44" s="127"/>
      <c r="AF44" s="127"/>
      <c r="AG44" s="127"/>
      <c r="AH44" s="127"/>
    </row>
    <row r="45" spans="1:57" x14ac:dyDescent="0.3">
      <c r="A45" s="32" t="s">
        <v>16</v>
      </c>
      <c r="B45" s="92" t="s">
        <v>165</v>
      </c>
      <c r="J45" s="126"/>
      <c r="L45" s="126"/>
      <c r="N45" s="126"/>
      <c r="P45" s="126"/>
      <c r="AA45" s="127"/>
      <c r="AB45" s="127"/>
      <c r="AC45" s="127"/>
      <c r="AD45" s="127"/>
      <c r="AE45" s="127"/>
      <c r="AF45" s="127"/>
      <c r="AG45" s="127"/>
      <c r="AH45" s="127"/>
    </row>
    <row r="46" spans="1:57" x14ac:dyDescent="0.3">
      <c r="J46" s="126"/>
      <c r="L46" s="126"/>
      <c r="N46" s="126"/>
      <c r="P46" s="126"/>
      <c r="AA46" s="127"/>
      <c r="AB46" s="127"/>
      <c r="AC46" s="127"/>
      <c r="AD46" s="127"/>
      <c r="AE46" s="127"/>
      <c r="AF46" s="127"/>
      <c r="AG46" s="127"/>
      <c r="AH46" s="127"/>
      <c r="AL46" s="127"/>
      <c r="AM46" s="127"/>
      <c r="AN46" s="127"/>
      <c r="AO46" s="127"/>
      <c r="AP46" s="127"/>
      <c r="AQ46" s="127"/>
      <c r="AR46" s="127"/>
    </row>
    <row r="47" spans="1:57" x14ac:dyDescent="0.3">
      <c r="J47" s="126"/>
      <c r="L47" s="126"/>
      <c r="N47" s="126"/>
      <c r="P47" s="126"/>
      <c r="AA47" s="127"/>
      <c r="AC47" s="127"/>
      <c r="AD47" s="127"/>
      <c r="AF47" s="127"/>
      <c r="AH47" s="127"/>
      <c r="AL47" s="127"/>
      <c r="AM47" s="127"/>
      <c r="AN47" s="127"/>
      <c r="AO47" s="127"/>
      <c r="AP47" s="127"/>
      <c r="AQ47" s="127"/>
      <c r="AR47" s="127"/>
    </row>
    <row r="48" spans="1:57" x14ac:dyDescent="0.3">
      <c r="J48" s="126"/>
      <c r="L48" s="126"/>
      <c r="N48" s="126"/>
      <c r="P48" s="126"/>
      <c r="AL48" s="127"/>
      <c r="AM48" s="127"/>
      <c r="AN48" s="127"/>
      <c r="AO48" s="127"/>
      <c r="AP48" s="127"/>
      <c r="AQ48" s="127"/>
      <c r="AR48" s="127"/>
    </row>
    <row r="49" spans="4:44" x14ac:dyDescent="0.3">
      <c r="J49" s="126"/>
      <c r="L49" s="126"/>
      <c r="N49" s="126"/>
      <c r="P49" s="126"/>
      <c r="AB49" s="127"/>
      <c r="AE49" s="127"/>
      <c r="AG49" s="127"/>
      <c r="AL49" s="127"/>
      <c r="AM49" s="127"/>
      <c r="AN49" s="127"/>
      <c r="AO49" s="127"/>
      <c r="AP49" s="127"/>
      <c r="AQ49" s="127"/>
      <c r="AR49" s="127"/>
    </row>
    <row r="50" spans="4:44" x14ac:dyDescent="0.3">
      <c r="J50" s="126"/>
      <c r="L50" s="126"/>
      <c r="N50" s="126"/>
      <c r="P50" s="126"/>
      <c r="AB50" s="127"/>
      <c r="AE50" s="127"/>
      <c r="AG50" s="127"/>
      <c r="AL50" s="127"/>
      <c r="AN50" s="127"/>
      <c r="AP50" s="127"/>
      <c r="AR50" s="127"/>
    </row>
    <row r="51" spans="4:44" x14ac:dyDescent="0.3">
      <c r="F51" s="126"/>
      <c r="H51" s="126"/>
      <c r="AL51" s="127"/>
      <c r="AN51" s="127"/>
      <c r="AP51" s="127"/>
      <c r="AR51" s="127"/>
    </row>
    <row r="52" spans="4:44" x14ac:dyDescent="0.3">
      <c r="F52" s="126"/>
      <c r="H52" s="126"/>
      <c r="J52" s="127"/>
      <c r="K52" s="127"/>
      <c r="L52" s="127"/>
      <c r="M52" s="127"/>
      <c r="N52" s="127"/>
      <c r="O52" s="127"/>
      <c r="P52" s="127"/>
      <c r="Q52" s="127"/>
      <c r="AL52" s="127"/>
      <c r="AN52" s="127"/>
      <c r="AP52" s="127"/>
      <c r="AR52" s="127"/>
    </row>
    <row r="53" spans="4:44" x14ac:dyDescent="0.3">
      <c r="F53" s="126"/>
      <c r="H53" s="126"/>
      <c r="J53" s="127"/>
      <c r="K53" s="127"/>
      <c r="L53" s="127"/>
      <c r="M53" s="127"/>
      <c r="N53" s="127"/>
      <c r="O53" s="127"/>
      <c r="P53" s="127"/>
      <c r="Q53" s="127"/>
      <c r="AL53" s="127"/>
      <c r="AN53" s="127"/>
      <c r="AP53" s="127"/>
      <c r="AR53" s="127"/>
    </row>
    <row r="54" spans="4:44" x14ac:dyDescent="0.3">
      <c r="J54" s="127"/>
      <c r="K54" s="127"/>
      <c r="L54" s="127"/>
      <c r="M54" s="127"/>
      <c r="N54" s="127"/>
      <c r="O54" s="127"/>
      <c r="P54" s="127"/>
      <c r="Q54" s="127"/>
      <c r="AB54" s="127"/>
      <c r="AE54" s="127"/>
    </row>
    <row r="55" spans="4:44" x14ac:dyDescent="0.3">
      <c r="J55" s="127"/>
      <c r="K55" s="127"/>
      <c r="L55" s="127"/>
      <c r="M55" s="127"/>
      <c r="N55" s="127"/>
      <c r="O55" s="127"/>
      <c r="P55" s="127"/>
      <c r="Q55" s="127"/>
      <c r="AB55" s="127"/>
      <c r="AE55" s="127"/>
      <c r="AM55" s="127"/>
      <c r="AO55" s="127"/>
      <c r="AQ55" s="127"/>
    </row>
    <row r="56" spans="4:44" x14ac:dyDescent="0.3">
      <c r="J56" s="127"/>
      <c r="K56" s="127"/>
      <c r="L56" s="127"/>
      <c r="M56" s="127"/>
      <c r="N56" s="127"/>
      <c r="O56" s="127"/>
      <c r="P56" s="127"/>
      <c r="Q56" s="127"/>
      <c r="AB56" s="127"/>
      <c r="AE56" s="127"/>
      <c r="AM56" s="127"/>
      <c r="AO56" s="127"/>
      <c r="AQ56" s="127"/>
    </row>
    <row r="57" spans="4:44" x14ac:dyDescent="0.3">
      <c r="J57" s="127"/>
      <c r="K57" s="127"/>
      <c r="L57" s="127"/>
      <c r="M57" s="127"/>
      <c r="N57" s="127"/>
      <c r="O57" s="127"/>
      <c r="P57" s="127"/>
      <c r="Q57" s="127"/>
      <c r="AA57" s="127"/>
      <c r="AC57" s="127"/>
      <c r="AD57" s="127"/>
      <c r="AF57" s="127"/>
      <c r="AH57" s="127"/>
      <c r="AM57" s="127"/>
      <c r="AO57" s="127"/>
      <c r="AQ57" s="127"/>
    </row>
    <row r="58" spans="4:44" x14ac:dyDescent="0.3">
      <c r="D58"/>
      <c r="E58"/>
      <c r="F58"/>
      <c r="J58" s="127"/>
      <c r="L58" s="127"/>
      <c r="M58" s="127"/>
      <c r="O58" s="127"/>
      <c r="Q58" s="127"/>
      <c r="AM58" s="127"/>
      <c r="AO58" s="127"/>
      <c r="AQ58" s="127"/>
    </row>
    <row r="59" spans="4:44" x14ac:dyDescent="0.3">
      <c r="D59"/>
      <c r="E59"/>
      <c r="AG59" s="127"/>
      <c r="AL59" s="127"/>
      <c r="AM59" s="127"/>
      <c r="AN59" s="127"/>
      <c r="AO59" s="127"/>
      <c r="AP59" s="127"/>
      <c r="AQ59" s="127"/>
      <c r="AR59" s="127"/>
    </row>
    <row r="60" spans="4:44" x14ac:dyDescent="0.3">
      <c r="D60"/>
      <c r="E60"/>
      <c r="K60" s="127"/>
      <c r="N60" s="127"/>
      <c r="P60" s="127"/>
      <c r="AA60" s="127"/>
      <c r="AC60" s="127"/>
      <c r="AD60" s="127"/>
      <c r="AF60" s="127"/>
      <c r="AG60" s="127"/>
      <c r="AH60" s="127"/>
      <c r="AL60" s="127"/>
      <c r="AM60" s="127"/>
      <c r="AN60" s="127"/>
      <c r="AO60" s="127"/>
      <c r="AP60" s="127"/>
      <c r="AQ60" s="127"/>
      <c r="AR60" s="127"/>
    </row>
    <row r="61" spans="4:44" x14ac:dyDescent="0.3">
      <c r="D61"/>
      <c r="E61"/>
      <c r="K61" s="127"/>
      <c r="N61" s="127"/>
      <c r="P61" s="127"/>
      <c r="AA61" s="127"/>
      <c r="AC61" s="127"/>
      <c r="AD61" s="127"/>
      <c r="AF61" s="127"/>
      <c r="AG61" s="127"/>
      <c r="AH61" s="127"/>
      <c r="AL61" s="127"/>
      <c r="AM61" s="127"/>
      <c r="AN61" s="127"/>
      <c r="AO61" s="127"/>
      <c r="AP61" s="127"/>
      <c r="AQ61" s="127"/>
      <c r="AR61" s="127"/>
    </row>
    <row r="62" spans="4:44" x14ac:dyDescent="0.3">
      <c r="D62"/>
      <c r="E62"/>
      <c r="AA62" s="127"/>
      <c r="AB62" s="127"/>
      <c r="AC62" s="127"/>
      <c r="AD62" s="127"/>
      <c r="AE62" s="127"/>
      <c r="AF62" s="127"/>
      <c r="AG62" s="127"/>
      <c r="AH62" s="127"/>
      <c r="AL62" s="127"/>
      <c r="AM62" s="127"/>
      <c r="AN62" s="127"/>
      <c r="AO62" s="127"/>
      <c r="AP62" s="127"/>
      <c r="AQ62" s="127"/>
      <c r="AR62" s="127"/>
    </row>
    <row r="63" spans="4:44" x14ac:dyDescent="0.3">
      <c r="AA63" s="127"/>
      <c r="AB63" s="127"/>
      <c r="AC63" s="127"/>
      <c r="AD63" s="127"/>
      <c r="AE63" s="127"/>
      <c r="AF63" s="127"/>
      <c r="AG63" s="127"/>
      <c r="AH63" s="127"/>
      <c r="AL63" s="127"/>
      <c r="AM63" s="127"/>
      <c r="AN63" s="127"/>
      <c r="AO63" s="127"/>
      <c r="AP63" s="127"/>
      <c r="AQ63" s="127"/>
      <c r="AR63" s="127"/>
    </row>
    <row r="64" spans="4:44" x14ac:dyDescent="0.3">
      <c r="AA64" s="127"/>
      <c r="AB64" s="127"/>
      <c r="AC64" s="127"/>
      <c r="AD64" s="127"/>
      <c r="AE64" s="127"/>
      <c r="AF64" s="127"/>
      <c r="AG64" s="127"/>
      <c r="AH64" s="127"/>
      <c r="AL64" s="127"/>
      <c r="AM64" s="127"/>
      <c r="AN64" s="127"/>
      <c r="AO64" s="127"/>
      <c r="AP64" s="127"/>
      <c r="AQ64" s="127"/>
      <c r="AR64" s="127"/>
    </row>
    <row r="65" spans="10:44" x14ac:dyDescent="0.3">
      <c r="K65" s="127"/>
      <c r="N65" s="127"/>
      <c r="AA65" s="127"/>
      <c r="AB65" s="127"/>
      <c r="AC65" s="127"/>
      <c r="AD65" s="127"/>
      <c r="AE65" s="127"/>
      <c r="AF65" s="127"/>
      <c r="AG65" s="127"/>
      <c r="AH65" s="127"/>
      <c r="AL65" s="127"/>
      <c r="AM65" s="127"/>
      <c r="AN65" s="127"/>
      <c r="AO65" s="127"/>
      <c r="AP65" s="127"/>
      <c r="AQ65" s="127"/>
      <c r="AR65" s="127"/>
    </row>
    <row r="66" spans="10:44" x14ac:dyDescent="0.3">
      <c r="K66" s="127"/>
      <c r="N66" s="127"/>
      <c r="AA66" s="127"/>
      <c r="AB66" s="127"/>
      <c r="AC66" s="127"/>
      <c r="AD66" s="127"/>
      <c r="AE66" s="127"/>
      <c r="AF66" s="127"/>
      <c r="AG66" s="127"/>
      <c r="AH66" s="127"/>
      <c r="AL66" s="127"/>
      <c r="AM66" s="127"/>
      <c r="AN66" s="127"/>
      <c r="AO66" s="127"/>
      <c r="AP66" s="127"/>
      <c r="AQ66" s="127"/>
      <c r="AR66" s="127"/>
    </row>
    <row r="67" spans="10:44" x14ac:dyDescent="0.3">
      <c r="K67" s="127"/>
      <c r="N67" s="127"/>
      <c r="AA67" s="127"/>
      <c r="AB67" s="127"/>
      <c r="AC67" s="127"/>
      <c r="AD67" s="127"/>
      <c r="AE67" s="127"/>
      <c r="AF67" s="127"/>
      <c r="AG67" s="127"/>
      <c r="AH67" s="127"/>
      <c r="AL67" s="127"/>
      <c r="AM67" s="127"/>
      <c r="AN67" s="127"/>
      <c r="AO67" s="127"/>
      <c r="AP67" s="127"/>
      <c r="AQ67" s="127"/>
      <c r="AR67" s="127"/>
    </row>
    <row r="68" spans="10:44" x14ac:dyDescent="0.3">
      <c r="J68" s="127"/>
      <c r="L68" s="127"/>
      <c r="M68" s="127"/>
      <c r="O68" s="127"/>
      <c r="Q68" s="127"/>
      <c r="AA68" s="127"/>
      <c r="AB68" s="127"/>
      <c r="AC68" s="127"/>
      <c r="AD68" s="127"/>
      <c r="AE68" s="127"/>
      <c r="AF68" s="127"/>
      <c r="AG68" s="127"/>
      <c r="AH68" s="127"/>
      <c r="AL68" s="127"/>
      <c r="AM68" s="127"/>
      <c r="AN68" s="127"/>
      <c r="AO68" s="127"/>
      <c r="AP68" s="127"/>
      <c r="AQ68" s="127"/>
      <c r="AR68" s="127"/>
    </row>
    <row r="69" spans="10:44" x14ac:dyDescent="0.3">
      <c r="AA69" s="127"/>
      <c r="AB69" s="127"/>
      <c r="AC69" s="127"/>
      <c r="AD69" s="127"/>
      <c r="AE69" s="127"/>
      <c r="AF69" s="127"/>
      <c r="AG69" s="127"/>
      <c r="AH69" s="127"/>
      <c r="AL69" s="127"/>
      <c r="AM69" s="127"/>
      <c r="AN69" s="127"/>
      <c r="AO69" s="127"/>
      <c r="AP69" s="127"/>
      <c r="AQ69" s="127"/>
      <c r="AR69" s="127"/>
    </row>
    <row r="70" spans="10:44" x14ac:dyDescent="0.3">
      <c r="P70" s="127"/>
      <c r="AA70" s="127"/>
      <c r="AB70" s="127"/>
      <c r="AC70" s="127"/>
      <c r="AD70" s="127"/>
      <c r="AE70" s="127"/>
      <c r="AF70" s="127"/>
      <c r="AG70" s="127"/>
      <c r="AH70" s="127"/>
    </row>
    <row r="71" spans="10:44" x14ac:dyDescent="0.3">
      <c r="J71" s="127"/>
      <c r="L71" s="127"/>
      <c r="M71" s="127"/>
      <c r="O71" s="127"/>
      <c r="P71" s="127"/>
      <c r="Q71" s="127"/>
      <c r="AA71" s="127"/>
      <c r="AB71" s="127"/>
      <c r="AC71" s="127"/>
      <c r="AD71" s="127"/>
      <c r="AE71" s="127"/>
      <c r="AF71" s="127"/>
      <c r="AG71" s="127"/>
      <c r="AH71" s="127"/>
    </row>
    <row r="72" spans="10:44" x14ac:dyDescent="0.3">
      <c r="J72" s="127"/>
      <c r="L72" s="127"/>
      <c r="M72" s="127"/>
      <c r="O72" s="127"/>
      <c r="P72" s="127"/>
      <c r="Q72" s="127"/>
      <c r="AA72" s="127"/>
      <c r="AB72" s="127"/>
      <c r="AC72" s="127"/>
      <c r="AD72" s="127"/>
      <c r="AE72" s="127"/>
      <c r="AF72" s="127"/>
      <c r="AG72" s="127"/>
      <c r="AH72" s="127"/>
    </row>
    <row r="73" spans="10:44" x14ac:dyDescent="0.3">
      <c r="J73" s="127"/>
      <c r="K73" s="127"/>
      <c r="L73" s="127"/>
      <c r="M73" s="127"/>
      <c r="N73" s="127"/>
      <c r="O73" s="127"/>
      <c r="P73" s="127"/>
      <c r="Q73" s="127"/>
    </row>
    <row r="74" spans="10:44" x14ac:dyDescent="0.3">
      <c r="J74" s="127"/>
      <c r="K74" s="127"/>
      <c r="L74" s="127"/>
      <c r="M74" s="127"/>
      <c r="N74" s="127"/>
      <c r="O74" s="127"/>
      <c r="P74" s="127"/>
      <c r="Q74" s="127"/>
    </row>
    <row r="75" spans="10:44" x14ac:dyDescent="0.3">
      <c r="J75" s="127"/>
      <c r="K75" s="127"/>
      <c r="L75" s="127"/>
      <c r="M75" s="127"/>
      <c r="N75" s="127"/>
      <c r="O75" s="127"/>
      <c r="P75" s="127"/>
      <c r="Q75" s="127"/>
    </row>
    <row r="76" spans="10:44" x14ac:dyDescent="0.3">
      <c r="J76" s="127"/>
      <c r="K76" s="127"/>
      <c r="L76" s="127"/>
      <c r="M76" s="127"/>
      <c r="N76" s="127"/>
      <c r="O76" s="127"/>
      <c r="P76" s="127"/>
      <c r="Q76" s="127"/>
    </row>
    <row r="77" spans="10:44" x14ac:dyDescent="0.3">
      <c r="J77" s="127"/>
      <c r="K77" s="127"/>
      <c r="L77" s="127"/>
      <c r="M77" s="127"/>
      <c r="N77" s="127"/>
      <c r="O77" s="127"/>
      <c r="P77" s="127"/>
      <c r="Q77" s="127"/>
    </row>
    <row r="78" spans="10:44" x14ac:dyDescent="0.3">
      <c r="J78" s="127"/>
      <c r="K78" s="127"/>
      <c r="L78" s="127"/>
      <c r="M78" s="127"/>
      <c r="N78" s="127"/>
      <c r="O78" s="127"/>
      <c r="P78" s="127"/>
      <c r="Q78" s="127"/>
    </row>
    <row r="79" spans="10:44" x14ac:dyDescent="0.3">
      <c r="J79" s="127"/>
      <c r="K79" s="127"/>
      <c r="L79" s="127"/>
      <c r="M79" s="127"/>
      <c r="N79" s="127"/>
      <c r="O79" s="127"/>
      <c r="P79" s="127"/>
      <c r="Q79" s="127"/>
    </row>
    <row r="80" spans="10:44" x14ac:dyDescent="0.3">
      <c r="J80" s="127"/>
      <c r="K80" s="127"/>
      <c r="L80" s="127"/>
      <c r="M80" s="127"/>
      <c r="N80" s="127"/>
      <c r="O80" s="127"/>
      <c r="P80" s="127"/>
      <c r="Q80" s="127"/>
    </row>
    <row r="81" spans="10:17" x14ac:dyDescent="0.3">
      <c r="J81" s="127"/>
      <c r="K81" s="127"/>
      <c r="L81" s="127"/>
      <c r="M81" s="127"/>
      <c r="N81" s="127"/>
      <c r="O81" s="127"/>
      <c r="P81" s="127"/>
      <c r="Q81" s="127"/>
    </row>
    <row r="82" spans="10:17" x14ac:dyDescent="0.3">
      <c r="J82" s="127"/>
      <c r="K82" s="127"/>
      <c r="L82" s="127"/>
      <c r="M82" s="127"/>
      <c r="N82" s="127"/>
      <c r="O82" s="127"/>
      <c r="P82" s="127"/>
      <c r="Q82" s="127"/>
    </row>
    <row r="83" spans="10:17" x14ac:dyDescent="0.3">
      <c r="J83" s="127"/>
      <c r="K83" s="127"/>
      <c r="L83" s="127"/>
      <c r="M83" s="127"/>
      <c r="N83" s="127"/>
      <c r="O83" s="127"/>
      <c r="P83" s="127"/>
      <c r="Q83" s="127"/>
    </row>
  </sheetData>
  <mergeCells count="11">
    <mergeCell ref="AY4:BE4"/>
    <mergeCell ref="A5:A6"/>
    <mergeCell ref="B5:B6"/>
    <mergeCell ref="C5:C6"/>
    <mergeCell ref="D5:D6"/>
    <mergeCell ref="E5:E6"/>
    <mergeCell ref="A39:B39"/>
    <mergeCell ref="F4:S4"/>
    <mergeCell ref="U4:AE4"/>
    <mergeCell ref="AG4:AM4"/>
    <mergeCell ref="AO4:AW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BDF4-7D1D-4173-ABBB-F4ED2CD98A12}">
  <sheetPr>
    <tabColor rgb="FF0070C0"/>
  </sheetPr>
  <dimension ref="A1:AO80"/>
  <sheetViews>
    <sheetView zoomScale="80" zoomScaleNormal="80" zoomScaleSheetLayoutView="90" workbookViewId="0">
      <selection activeCell="T17" sqref="T17"/>
    </sheetView>
  </sheetViews>
  <sheetFormatPr defaultColWidth="9.109375" defaultRowHeight="14.4" x14ac:dyDescent="0.3"/>
  <cols>
    <col min="1" max="1" width="6.6640625" style="1" customWidth="1"/>
    <col min="2" max="2" width="28.6640625" style="1" customWidth="1"/>
    <col min="3" max="6" width="10.6640625" style="1" customWidth="1"/>
    <col min="7" max="13" width="10.6640625" style="1" hidden="1" customWidth="1"/>
    <col min="14" max="30" width="9.109375" style="1"/>
    <col min="31" max="31" width="1.6640625" style="1" customWidth="1"/>
    <col min="32" max="16384" width="9.109375" style="1"/>
  </cols>
  <sheetData>
    <row r="1" spans="1:41" ht="20.100000000000001" customHeight="1" x14ac:dyDescent="0.3">
      <c r="A1" s="65" t="s">
        <v>1</v>
      </c>
      <c r="B1" s="30">
        <v>2</v>
      </c>
      <c r="C1" s="3"/>
      <c r="D1" s="65" t="s">
        <v>2</v>
      </c>
      <c r="E1" s="66" t="s">
        <v>304</v>
      </c>
    </row>
    <row r="2" spans="1:41" ht="20.100000000000001" customHeight="1" x14ac:dyDescent="0.3">
      <c r="A2" s="65" t="s">
        <v>151</v>
      </c>
      <c r="J2" s="65" t="s">
        <v>693</v>
      </c>
    </row>
    <row r="3" spans="1:41" ht="20.100000000000001" customHeight="1" thickBot="1" x14ac:dyDescent="0.35">
      <c r="A3" s="65" t="s">
        <v>7</v>
      </c>
    </row>
    <row r="4" spans="1:41" ht="20.100000000000001" customHeight="1" thickBot="1" x14ac:dyDescent="0.35">
      <c r="N4" s="177" t="s">
        <v>75</v>
      </c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9"/>
      <c r="AE4" s="62"/>
      <c r="AF4" s="180" t="s">
        <v>691</v>
      </c>
      <c r="AG4" s="181"/>
      <c r="AH4" s="181"/>
      <c r="AI4" s="181"/>
      <c r="AJ4" s="181"/>
      <c r="AK4" s="181"/>
      <c r="AL4" s="181"/>
      <c r="AM4" s="181"/>
      <c r="AN4" s="181"/>
      <c r="AO4" s="182"/>
    </row>
    <row r="5" spans="1:41" ht="14.4" customHeight="1" x14ac:dyDescent="0.3">
      <c r="A5" s="167" t="s">
        <v>3</v>
      </c>
      <c r="B5" s="169" t="s">
        <v>4</v>
      </c>
      <c r="C5" s="171" t="s">
        <v>9</v>
      </c>
      <c r="D5" s="173" t="s">
        <v>8</v>
      </c>
      <c r="E5" s="173" t="s">
        <v>8</v>
      </c>
      <c r="F5" s="173" t="s">
        <v>74</v>
      </c>
      <c r="G5" s="173" t="s">
        <v>146</v>
      </c>
      <c r="H5" s="173" t="s">
        <v>147</v>
      </c>
      <c r="I5" s="173" t="s">
        <v>148</v>
      </c>
      <c r="J5" s="173" t="s">
        <v>149</v>
      </c>
      <c r="K5" s="173" t="s">
        <v>301</v>
      </c>
      <c r="L5" s="173" t="s">
        <v>302</v>
      </c>
      <c r="M5" s="173" t="s">
        <v>303</v>
      </c>
      <c r="N5" s="6" t="s">
        <v>285</v>
      </c>
      <c r="O5" s="19" t="s">
        <v>286</v>
      </c>
      <c r="P5" s="19" t="s">
        <v>287</v>
      </c>
      <c r="Q5" s="19" t="s">
        <v>288</v>
      </c>
      <c r="R5" s="19" t="s">
        <v>289</v>
      </c>
      <c r="S5" s="19" t="s">
        <v>290</v>
      </c>
      <c r="T5" s="19" t="s">
        <v>291</v>
      </c>
      <c r="U5" s="19" t="s">
        <v>292</v>
      </c>
      <c r="V5" s="19" t="s">
        <v>293</v>
      </c>
      <c r="W5" s="19" t="s">
        <v>294</v>
      </c>
      <c r="X5" s="19" t="s">
        <v>295</v>
      </c>
      <c r="Y5" s="19" t="s">
        <v>296</v>
      </c>
      <c r="Z5" s="19" t="s">
        <v>297</v>
      </c>
      <c r="AA5" s="19" t="s">
        <v>298</v>
      </c>
      <c r="AB5" s="45">
        <v>215</v>
      </c>
      <c r="AC5" s="45" t="s">
        <v>299</v>
      </c>
      <c r="AD5" s="46" t="s">
        <v>300</v>
      </c>
      <c r="AF5" s="6" t="s">
        <v>285</v>
      </c>
      <c r="AG5" s="45" t="s">
        <v>183</v>
      </c>
      <c r="AH5" s="45" t="s">
        <v>287</v>
      </c>
      <c r="AI5" s="45" t="s">
        <v>308</v>
      </c>
      <c r="AJ5" s="45" t="s">
        <v>309</v>
      </c>
      <c r="AK5" s="45" t="s">
        <v>184</v>
      </c>
      <c r="AL5" s="45" t="s">
        <v>150</v>
      </c>
      <c r="AM5" s="45">
        <v>208</v>
      </c>
      <c r="AN5" s="45" t="s">
        <v>310</v>
      </c>
      <c r="AO5" s="46" t="s">
        <v>311</v>
      </c>
    </row>
    <row r="6" spans="1:41" ht="15" thickBot="1" x14ac:dyDescent="0.35">
      <c r="A6" s="168"/>
      <c r="B6" s="170"/>
      <c r="C6" s="172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0">
        <v>1</v>
      </c>
      <c r="O6" s="12">
        <v>2</v>
      </c>
      <c r="P6" s="12">
        <v>2</v>
      </c>
      <c r="Q6" s="12">
        <v>2</v>
      </c>
      <c r="R6" s="12">
        <v>2</v>
      </c>
      <c r="S6" s="12">
        <v>2</v>
      </c>
      <c r="T6" s="12">
        <v>1</v>
      </c>
      <c r="U6" s="12">
        <v>1</v>
      </c>
      <c r="V6" s="12">
        <v>2</v>
      </c>
      <c r="W6" s="12">
        <v>2</v>
      </c>
      <c r="X6" s="12">
        <v>2</v>
      </c>
      <c r="Y6" s="12">
        <v>2</v>
      </c>
      <c r="Z6" s="12">
        <v>2</v>
      </c>
      <c r="AA6" s="12">
        <v>2</v>
      </c>
      <c r="AB6" s="12">
        <v>1</v>
      </c>
      <c r="AC6" s="12">
        <v>1</v>
      </c>
      <c r="AD6" s="47">
        <v>1</v>
      </c>
      <c r="AF6" s="10">
        <v>1</v>
      </c>
      <c r="AG6" s="12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47">
        <v>1</v>
      </c>
    </row>
    <row r="7" spans="1:41" x14ac:dyDescent="0.3">
      <c r="A7" s="6">
        <v>1</v>
      </c>
      <c r="B7" s="13" t="s">
        <v>6</v>
      </c>
      <c r="C7" s="6" t="s">
        <v>10</v>
      </c>
      <c r="D7" s="14"/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>
        <v>0</v>
      </c>
      <c r="M7" s="14">
        <v>0</v>
      </c>
      <c r="N7" s="37" t="s">
        <v>450</v>
      </c>
      <c r="O7" s="31" t="s">
        <v>450</v>
      </c>
      <c r="P7" s="95" t="s">
        <v>484</v>
      </c>
      <c r="Q7" s="95" t="s">
        <v>469</v>
      </c>
      <c r="R7" s="95" t="s">
        <v>577</v>
      </c>
      <c r="S7" s="95" t="s">
        <v>578</v>
      </c>
      <c r="T7" s="95" t="s">
        <v>516</v>
      </c>
      <c r="U7" s="95">
        <v>0.45833333333333331</v>
      </c>
      <c r="V7" s="31" t="s">
        <v>450</v>
      </c>
      <c r="W7" s="95">
        <v>0.55347222222222225</v>
      </c>
      <c r="X7" s="95">
        <v>0.61111111111111105</v>
      </c>
      <c r="Y7" s="95">
        <v>0.64374999999999993</v>
      </c>
      <c r="Z7" s="95">
        <v>0.67708333333333337</v>
      </c>
      <c r="AA7" s="95">
        <v>0.70624999999999993</v>
      </c>
      <c r="AB7" s="95">
        <v>0.72569444444444453</v>
      </c>
      <c r="AC7" s="95">
        <v>0.77430555555555547</v>
      </c>
      <c r="AD7" s="96">
        <v>0.82708333333333339</v>
      </c>
      <c r="AF7" s="37" t="s">
        <v>450</v>
      </c>
      <c r="AG7" s="95" t="s">
        <v>547</v>
      </c>
      <c r="AH7" s="95" t="s">
        <v>623</v>
      </c>
      <c r="AI7" s="95">
        <v>0.4513888888888889</v>
      </c>
      <c r="AJ7" s="95">
        <v>0.55347222222222225</v>
      </c>
      <c r="AK7" s="95">
        <v>0.61111111111111105</v>
      </c>
      <c r="AL7" s="95">
        <v>0.67013888888888884</v>
      </c>
      <c r="AM7" s="95">
        <v>0.72916666666666663</v>
      </c>
      <c r="AN7" s="95">
        <v>0.77777777777777779</v>
      </c>
      <c r="AO7" s="96">
        <v>0.8305555555555556</v>
      </c>
    </row>
    <row r="8" spans="1:41" x14ac:dyDescent="0.3">
      <c r="A8" s="4">
        <v>2</v>
      </c>
      <c r="B8" s="27" t="s">
        <v>45</v>
      </c>
      <c r="C8" s="4" t="s">
        <v>10</v>
      </c>
      <c r="D8" s="5">
        <v>0.56999999999999995</v>
      </c>
      <c r="E8" s="5"/>
      <c r="F8" s="5" t="s">
        <v>72</v>
      </c>
      <c r="G8" s="5">
        <f>G7+D8</f>
        <v>0.56999999999999995</v>
      </c>
      <c r="H8" s="5">
        <f>H7+D8</f>
        <v>0.56999999999999995</v>
      </c>
      <c r="I8" s="5" t="s">
        <v>72</v>
      </c>
      <c r="J8" s="5" t="s">
        <v>72</v>
      </c>
      <c r="K8" s="5"/>
      <c r="L8" s="5">
        <f>L7+D8</f>
        <v>0.56999999999999995</v>
      </c>
      <c r="M8" s="5">
        <f>M7+D8</f>
        <v>0.56999999999999995</v>
      </c>
      <c r="N8" s="38" t="s">
        <v>450</v>
      </c>
      <c r="O8" s="32" t="s">
        <v>450</v>
      </c>
      <c r="P8" s="32" t="s">
        <v>579</v>
      </c>
      <c r="Q8" s="32" t="s">
        <v>580</v>
      </c>
      <c r="R8" s="32" t="s">
        <v>581</v>
      </c>
      <c r="S8" s="32" t="s">
        <v>582</v>
      </c>
      <c r="T8" s="32" t="s">
        <v>517</v>
      </c>
      <c r="U8" s="32">
        <v>0.45902777777777781</v>
      </c>
      <c r="V8" s="32" t="s">
        <v>450</v>
      </c>
      <c r="W8" s="32" t="s">
        <v>72</v>
      </c>
      <c r="X8" s="32" t="s">
        <v>72</v>
      </c>
      <c r="Y8" s="32" t="s">
        <v>72</v>
      </c>
      <c r="Z8" s="32" t="s">
        <v>72</v>
      </c>
      <c r="AA8" s="32">
        <v>0.70694444444444438</v>
      </c>
      <c r="AB8" s="32" t="s">
        <v>72</v>
      </c>
      <c r="AC8" s="32">
        <v>0.77500000000000002</v>
      </c>
      <c r="AD8" s="42">
        <v>0.82777777777777783</v>
      </c>
      <c r="AF8" s="38" t="s">
        <v>450</v>
      </c>
      <c r="AG8" s="32" t="s">
        <v>624</v>
      </c>
      <c r="AH8" s="32" t="s">
        <v>625</v>
      </c>
      <c r="AI8" s="32">
        <v>0.45208333333333334</v>
      </c>
      <c r="AJ8" s="32" t="s">
        <v>72</v>
      </c>
      <c r="AK8" s="32" t="s">
        <v>72</v>
      </c>
      <c r="AL8" s="32" t="s">
        <v>72</v>
      </c>
      <c r="AM8" s="32" t="s">
        <v>72</v>
      </c>
      <c r="AN8" s="32">
        <v>0.77847222222222223</v>
      </c>
      <c r="AO8" s="42">
        <v>0.83124999999999993</v>
      </c>
    </row>
    <row r="9" spans="1:41" x14ac:dyDescent="0.3">
      <c r="A9" s="4">
        <v>3</v>
      </c>
      <c r="B9" s="27" t="s">
        <v>305</v>
      </c>
      <c r="C9" s="4" t="s">
        <v>10</v>
      </c>
      <c r="D9" s="5">
        <v>0.41</v>
      </c>
      <c r="E9" s="5"/>
      <c r="F9" s="5" t="s">
        <v>72</v>
      </c>
      <c r="G9" s="5" t="s">
        <v>72</v>
      </c>
      <c r="H9" s="5" t="s">
        <v>72</v>
      </c>
      <c r="I9" s="5" t="s">
        <v>72</v>
      </c>
      <c r="J9" s="5" t="s">
        <v>72</v>
      </c>
      <c r="K9" s="5"/>
      <c r="L9" s="5">
        <f t="shared" ref="L9:L11" si="0">L8+D9</f>
        <v>0.98</v>
      </c>
      <c r="M9" s="5">
        <f>M8+D9</f>
        <v>0.98</v>
      </c>
      <c r="N9" s="38" t="s">
        <v>450</v>
      </c>
      <c r="O9" s="32" t="s">
        <v>450</v>
      </c>
      <c r="P9" s="32" t="s">
        <v>72</v>
      </c>
      <c r="Q9" s="32" t="s">
        <v>72</v>
      </c>
      <c r="R9" s="32" t="s">
        <v>72</v>
      </c>
      <c r="S9" s="32" t="s">
        <v>511</v>
      </c>
      <c r="T9" s="32" t="s">
        <v>72</v>
      </c>
      <c r="U9" s="32">
        <v>0.4597222222222222</v>
      </c>
      <c r="V9" s="32" t="s">
        <v>450</v>
      </c>
      <c r="W9" s="32" t="s">
        <v>72</v>
      </c>
      <c r="X9" s="32" t="s">
        <v>72</v>
      </c>
      <c r="Y9" s="32" t="s">
        <v>72</v>
      </c>
      <c r="Z9" s="32" t="s">
        <v>72</v>
      </c>
      <c r="AA9" s="32">
        <v>0.70763888888888893</v>
      </c>
      <c r="AB9" s="32" t="s">
        <v>72</v>
      </c>
      <c r="AC9" s="32" t="s">
        <v>72</v>
      </c>
      <c r="AD9" s="42">
        <v>0.82847222222222217</v>
      </c>
      <c r="AF9" s="38" t="s">
        <v>450</v>
      </c>
      <c r="AG9" s="32" t="s">
        <v>72</v>
      </c>
      <c r="AH9" s="32" t="s">
        <v>72</v>
      </c>
      <c r="AI9" s="32">
        <v>0.45277777777777778</v>
      </c>
      <c r="AJ9" s="32" t="s">
        <v>72</v>
      </c>
      <c r="AK9" s="32" t="s">
        <v>72</v>
      </c>
      <c r="AL9" s="32" t="s">
        <v>72</v>
      </c>
      <c r="AM9" s="32" t="s">
        <v>72</v>
      </c>
      <c r="AN9" s="32" t="s">
        <v>72</v>
      </c>
      <c r="AO9" s="42">
        <v>0.83194444444444438</v>
      </c>
    </row>
    <row r="10" spans="1:41" x14ac:dyDescent="0.3">
      <c r="A10" s="4">
        <v>4</v>
      </c>
      <c r="B10" s="27" t="s">
        <v>306</v>
      </c>
      <c r="C10" s="4" t="s">
        <v>10</v>
      </c>
      <c r="D10" s="5">
        <v>1.27</v>
      </c>
      <c r="E10" s="5"/>
      <c r="F10" s="5" t="s">
        <v>72</v>
      </c>
      <c r="G10" s="5" t="s">
        <v>72</v>
      </c>
      <c r="H10" s="5" t="s">
        <v>72</v>
      </c>
      <c r="I10" s="5" t="s">
        <v>72</v>
      </c>
      <c r="J10" s="5" t="s">
        <v>72</v>
      </c>
      <c r="K10" s="5"/>
      <c r="L10" s="5">
        <f t="shared" si="0"/>
        <v>2.25</v>
      </c>
      <c r="M10" s="5">
        <f>M9+D10</f>
        <v>2.25</v>
      </c>
      <c r="N10" s="38" t="s">
        <v>450</v>
      </c>
      <c r="O10" s="32" t="s">
        <v>450</v>
      </c>
      <c r="P10" s="32" t="s">
        <v>72</v>
      </c>
      <c r="Q10" s="32" t="s">
        <v>72</v>
      </c>
      <c r="R10" s="32" t="s">
        <v>72</v>
      </c>
      <c r="S10" s="32" t="s">
        <v>583</v>
      </c>
      <c r="T10" s="32" t="s">
        <v>72</v>
      </c>
      <c r="U10" s="32">
        <v>0.46111111111111108</v>
      </c>
      <c r="V10" s="32" t="s">
        <v>450</v>
      </c>
      <c r="W10" s="32" t="s">
        <v>72</v>
      </c>
      <c r="X10" s="32" t="s">
        <v>72</v>
      </c>
      <c r="Y10" s="32" t="s">
        <v>72</v>
      </c>
      <c r="Z10" s="32" t="s">
        <v>72</v>
      </c>
      <c r="AA10" s="32">
        <v>0.7090277777777777</v>
      </c>
      <c r="AB10" s="32" t="s">
        <v>72</v>
      </c>
      <c r="AC10" s="32" t="s">
        <v>72</v>
      </c>
      <c r="AD10" s="42">
        <v>0.82986111111111116</v>
      </c>
      <c r="AF10" s="38" t="s">
        <v>450</v>
      </c>
      <c r="AG10" s="32" t="s">
        <v>72</v>
      </c>
      <c r="AH10" s="32" t="s">
        <v>72</v>
      </c>
      <c r="AI10" s="32">
        <v>0.45416666666666666</v>
      </c>
      <c r="AJ10" s="32" t="s">
        <v>72</v>
      </c>
      <c r="AK10" s="32" t="s">
        <v>72</v>
      </c>
      <c r="AL10" s="32" t="s">
        <v>72</v>
      </c>
      <c r="AM10" s="32" t="s">
        <v>72</v>
      </c>
      <c r="AN10" s="32" t="s">
        <v>72</v>
      </c>
      <c r="AO10" s="42">
        <v>0.83333333333333337</v>
      </c>
    </row>
    <row r="11" spans="1:41" x14ac:dyDescent="0.3">
      <c r="A11" s="4">
        <v>5</v>
      </c>
      <c r="B11" s="27" t="s">
        <v>307</v>
      </c>
      <c r="C11" s="4" t="s">
        <v>10</v>
      </c>
      <c r="D11" s="5">
        <v>0.4</v>
      </c>
      <c r="E11" s="5"/>
      <c r="F11" s="5" t="s">
        <v>72</v>
      </c>
      <c r="G11" s="5" t="s">
        <v>72</v>
      </c>
      <c r="H11" s="5" t="s">
        <v>72</v>
      </c>
      <c r="I11" s="5" t="s">
        <v>72</v>
      </c>
      <c r="J11" s="5" t="s">
        <v>72</v>
      </c>
      <c r="K11" s="5">
        <v>0</v>
      </c>
      <c r="L11" s="5">
        <f t="shared" si="0"/>
        <v>2.65</v>
      </c>
      <c r="M11" s="5">
        <f>M10+D11</f>
        <v>2.65</v>
      </c>
      <c r="N11" s="93" t="s">
        <v>584</v>
      </c>
      <c r="O11" s="94" t="s">
        <v>464</v>
      </c>
      <c r="P11" s="32" t="s">
        <v>72</v>
      </c>
      <c r="Q11" s="32" t="s">
        <v>72</v>
      </c>
      <c r="R11" s="32" t="s">
        <v>72</v>
      </c>
      <c r="S11" s="94" t="s">
        <v>585</v>
      </c>
      <c r="T11" s="32" t="s">
        <v>72</v>
      </c>
      <c r="U11" s="32">
        <v>0.46180555555555558</v>
      </c>
      <c r="V11" s="94">
        <v>0.54861111111111105</v>
      </c>
      <c r="W11" s="32" t="s">
        <v>72</v>
      </c>
      <c r="X11" s="32" t="s">
        <v>72</v>
      </c>
      <c r="Y11" s="32" t="s">
        <v>72</v>
      </c>
      <c r="Z11" s="32" t="s">
        <v>72</v>
      </c>
      <c r="AA11" s="94">
        <v>0.70972222222222225</v>
      </c>
      <c r="AB11" s="32" t="s">
        <v>72</v>
      </c>
      <c r="AC11" s="32" t="s">
        <v>72</v>
      </c>
      <c r="AD11" s="97">
        <v>0.8305555555555556</v>
      </c>
      <c r="AF11" s="93" t="s">
        <v>584</v>
      </c>
      <c r="AG11" s="32" t="s">
        <v>72</v>
      </c>
      <c r="AH11" s="32" t="s">
        <v>72</v>
      </c>
      <c r="AI11" s="32">
        <v>0.4548611111111111</v>
      </c>
      <c r="AJ11" s="32" t="s">
        <v>72</v>
      </c>
      <c r="AK11" s="32" t="s">
        <v>72</v>
      </c>
      <c r="AL11" s="32" t="s">
        <v>72</v>
      </c>
      <c r="AM11" s="32" t="s">
        <v>72</v>
      </c>
      <c r="AN11" s="32" t="s">
        <v>72</v>
      </c>
      <c r="AO11" s="97">
        <v>0.8340277777777777</v>
      </c>
    </row>
    <row r="12" spans="1:41" x14ac:dyDescent="0.3">
      <c r="A12" s="4">
        <v>6</v>
      </c>
      <c r="B12" s="27" t="s">
        <v>306</v>
      </c>
      <c r="C12" s="4" t="s">
        <v>10</v>
      </c>
      <c r="D12" s="5">
        <v>0.4</v>
      </c>
      <c r="E12" s="5"/>
      <c r="F12" s="5" t="s">
        <v>72</v>
      </c>
      <c r="G12" s="5" t="s">
        <v>72</v>
      </c>
      <c r="H12" s="5" t="s">
        <v>72</v>
      </c>
      <c r="I12" s="5" t="s">
        <v>72</v>
      </c>
      <c r="J12" s="5" t="s">
        <v>72</v>
      </c>
      <c r="K12" s="5">
        <f>K11+D12</f>
        <v>0.4</v>
      </c>
      <c r="L12" s="5"/>
      <c r="M12" s="5">
        <f t="shared" ref="M12" si="1">M11+D12</f>
        <v>3.05</v>
      </c>
      <c r="N12" s="38" t="s">
        <v>586</v>
      </c>
      <c r="O12" s="32" t="s">
        <v>468</v>
      </c>
      <c r="P12" s="32" t="s">
        <v>72</v>
      </c>
      <c r="Q12" s="32" t="s">
        <v>72</v>
      </c>
      <c r="R12" s="32" t="s">
        <v>72</v>
      </c>
      <c r="S12" s="32"/>
      <c r="T12" s="32" t="s">
        <v>72</v>
      </c>
      <c r="U12" s="32">
        <v>0.46319444444444446</v>
      </c>
      <c r="V12" s="32">
        <v>0.5493055555555556</v>
      </c>
      <c r="W12" s="32" t="s">
        <v>72</v>
      </c>
      <c r="X12" s="32" t="s">
        <v>72</v>
      </c>
      <c r="Y12" s="32" t="s">
        <v>72</v>
      </c>
      <c r="Z12" s="32" t="s">
        <v>72</v>
      </c>
      <c r="AA12" s="32" t="s">
        <v>450</v>
      </c>
      <c r="AB12" s="32" t="s">
        <v>72</v>
      </c>
      <c r="AC12" s="32" t="s">
        <v>72</v>
      </c>
      <c r="AD12" s="42" t="s">
        <v>450</v>
      </c>
      <c r="AF12" s="38" t="s">
        <v>586</v>
      </c>
      <c r="AG12" s="32" t="s">
        <v>72</v>
      </c>
      <c r="AH12" s="32" t="s">
        <v>72</v>
      </c>
      <c r="AI12" s="32">
        <v>0.45624999999999999</v>
      </c>
      <c r="AJ12" s="32" t="s">
        <v>72</v>
      </c>
      <c r="AK12" s="32" t="s">
        <v>72</v>
      </c>
      <c r="AL12" s="32" t="s">
        <v>72</v>
      </c>
      <c r="AM12" s="32" t="s">
        <v>72</v>
      </c>
      <c r="AN12" s="32" t="s">
        <v>72</v>
      </c>
      <c r="AO12" s="42" t="s">
        <v>450</v>
      </c>
    </row>
    <row r="13" spans="1:41" x14ac:dyDescent="0.3">
      <c r="A13" s="4">
        <v>7</v>
      </c>
      <c r="B13" s="27" t="s">
        <v>305</v>
      </c>
      <c r="C13" s="4" t="s">
        <v>10</v>
      </c>
      <c r="D13" s="5">
        <v>1.27</v>
      </c>
      <c r="E13" s="5"/>
      <c r="F13" s="5" t="s">
        <v>72</v>
      </c>
      <c r="G13" s="5" t="s">
        <v>72</v>
      </c>
      <c r="H13" s="5" t="s">
        <v>72</v>
      </c>
      <c r="I13" s="5" t="s">
        <v>72</v>
      </c>
      <c r="J13" s="5" t="s">
        <v>72</v>
      </c>
      <c r="K13" s="5">
        <f>K12+D13</f>
        <v>1.67</v>
      </c>
      <c r="L13" s="5"/>
      <c r="M13" s="5">
        <f>M12+D13</f>
        <v>4.32</v>
      </c>
      <c r="N13" s="38" t="s">
        <v>587</v>
      </c>
      <c r="O13" s="32" t="s">
        <v>472</v>
      </c>
      <c r="P13" s="32" t="s">
        <v>72</v>
      </c>
      <c r="Q13" s="32" t="s">
        <v>72</v>
      </c>
      <c r="R13" s="32" t="s">
        <v>72</v>
      </c>
      <c r="S13" s="32" t="s">
        <v>450</v>
      </c>
      <c r="T13" s="32" t="s">
        <v>72</v>
      </c>
      <c r="U13" s="32">
        <v>0.46458333333333335</v>
      </c>
      <c r="V13" s="32">
        <v>0.55069444444444449</v>
      </c>
      <c r="W13" s="32" t="s">
        <v>72</v>
      </c>
      <c r="X13" s="32" t="s">
        <v>72</v>
      </c>
      <c r="Y13" s="32" t="s">
        <v>72</v>
      </c>
      <c r="Z13" s="32" t="s">
        <v>72</v>
      </c>
      <c r="AA13" s="32" t="s">
        <v>450</v>
      </c>
      <c r="AB13" s="32" t="s">
        <v>72</v>
      </c>
      <c r="AC13" s="32" t="s">
        <v>72</v>
      </c>
      <c r="AD13" s="42" t="s">
        <v>450</v>
      </c>
      <c r="AF13" s="38" t="s">
        <v>587</v>
      </c>
      <c r="AG13" s="32" t="s">
        <v>72</v>
      </c>
      <c r="AH13" s="32" t="s">
        <v>72</v>
      </c>
      <c r="AI13" s="32">
        <v>0.45763888888888887</v>
      </c>
      <c r="AJ13" s="32" t="s">
        <v>72</v>
      </c>
      <c r="AK13" s="32" t="s">
        <v>72</v>
      </c>
      <c r="AL13" s="32" t="s">
        <v>72</v>
      </c>
      <c r="AM13" s="32" t="s">
        <v>72</v>
      </c>
      <c r="AN13" s="32" t="s">
        <v>72</v>
      </c>
      <c r="AO13" s="42" t="s">
        <v>450</v>
      </c>
    </row>
    <row r="14" spans="1:41" x14ac:dyDescent="0.3">
      <c r="A14" s="4">
        <v>8</v>
      </c>
      <c r="B14" s="27" t="s">
        <v>41</v>
      </c>
      <c r="C14" s="4" t="s">
        <v>63</v>
      </c>
      <c r="D14" s="5">
        <v>0.46</v>
      </c>
      <c r="E14" s="5"/>
      <c r="F14" s="5" t="s">
        <v>72</v>
      </c>
      <c r="G14" s="5">
        <f>G8+D14</f>
        <v>1.03</v>
      </c>
      <c r="H14" s="5">
        <f>H8+D14</f>
        <v>1.03</v>
      </c>
      <c r="I14" s="5" t="s">
        <v>72</v>
      </c>
      <c r="J14" s="5" t="s">
        <v>72</v>
      </c>
      <c r="K14" s="5" t="s">
        <v>72</v>
      </c>
      <c r="L14" s="5"/>
      <c r="M14" s="5" t="s">
        <v>72</v>
      </c>
      <c r="N14" s="38" t="s">
        <v>72</v>
      </c>
      <c r="O14" s="32" t="s">
        <v>72</v>
      </c>
      <c r="P14" s="32" t="s">
        <v>488</v>
      </c>
      <c r="Q14" s="32" t="s">
        <v>473</v>
      </c>
      <c r="R14" s="32" t="s">
        <v>588</v>
      </c>
      <c r="S14" s="32" t="s">
        <v>450</v>
      </c>
      <c r="T14" s="32" t="s">
        <v>554</v>
      </c>
      <c r="U14" s="32" t="s">
        <v>72</v>
      </c>
      <c r="V14" s="32" t="s">
        <v>72</v>
      </c>
      <c r="W14" s="32" t="s">
        <v>72</v>
      </c>
      <c r="X14" s="32" t="s">
        <v>72</v>
      </c>
      <c r="Y14" s="32" t="s">
        <v>72</v>
      </c>
      <c r="Z14" s="32" t="s">
        <v>72</v>
      </c>
      <c r="AA14" s="32" t="s">
        <v>450</v>
      </c>
      <c r="AB14" s="32" t="s">
        <v>72</v>
      </c>
      <c r="AC14" s="32">
        <v>0.77569444444444446</v>
      </c>
      <c r="AD14" s="42" t="s">
        <v>450</v>
      </c>
      <c r="AF14" s="38" t="s">
        <v>72</v>
      </c>
      <c r="AG14" s="32" t="s">
        <v>549</v>
      </c>
      <c r="AH14" s="32" t="s">
        <v>594</v>
      </c>
      <c r="AI14" s="32" t="s">
        <v>72</v>
      </c>
      <c r="AJ14" s="32" t="s">
        <v>72</v>
      </c>
      <c r="AK14" s="32" t="s">
        <v>72</v>
      </c>
      <c r="AL14" s="32" t="s">
        <v>72</v>
      </c>
      <c r="AM14" s="32" t="s">
        <v>72</v>
      </c>
      <c r="AN14" s="32">
        <v>0.77916666666666667</v>
      </c>
      <c r="AO14" s="42" t="s">
        <v>450</v>
      </c>
    </row>
    <row r="15" spans="1:41" x14ac:dyDescent="0.3">
      <c r="A15" s="4">
        <v>9</v>
      </c>
      <c r="B15" s="27" t="s">
        <v>42</v>
      </c>
      <c r="C15" s="4" t="s">
        <v>63</v>
      </c>
      <c r="D15" s="5">
        <v>0.64</v>
      </c>
      <c r="E15" s="5"/>
      <c r="F15" s="5" t="s">
        <v>72</v>
      </c>
      <c r="G15" s="5">
        <f t="shared" ref="G15:G24" si="2">G14+D15</f>
        <v>1.67</v>
      </c>
      <c r="H15" s="5">
        <f t="shared" ref="H15:H24" si="3">H14+D15</f>
        <v>1.67</v>
      </c>
      <c r="I15" s="5" t="s">
        <v>72</v>
      </c>
      <c r="J15" s="5" t="s">
        <v>72</v>
      </c>
      <c r="K15" s="5" t="s">
        <v>72</v>
      </c>
      <c r="L15" s="5"/>
      <c r="M15" s="5" t="s">
        <v>72</v>
      </c>
      <c r="N15" s="38" t="s">
        <v>72</v>
      </c>
      <c r="O15" s="32" t="s">
        <v>72</v>
      </c>
      <c r="P15" s="32" t="s">
        <v>492</v>
      </c>
      <c r="Q15" s="32" t="s">
        <v>589</v>
      </c>
      <c r="R15" s="32" t="s">
        <v>590</v>
      </c>
      <c r="S15" s="32" t="s">
        <v>450</v>
      </c>
      <c r="T15" s="32" t="s">
        <v>591</v>
      </c>
      <c r="U15" s="32" t="s">
        <v>72</v>
      </c>
      <c r="V15" s="32" t="s">
        <v>72</v>
      </c>
      <c r="W15" s="32" t="s">
        <v>72</v>
      </c>
      <c r="X15" s="32" t="s">
        <v>72</v>
      </c>
      <c r="Y15" s="32" t="s">
        <v>72</v>
      </c>
      <c r="Z15" s="32" t="s">
        <v>72</v>
      </c>
      <c r="AA15" s="32" t="s">
        <v>450</v>
      </c>
      <c r="AB15" s="32" t="s">
        <v>72</v>
      </c>
      <c r="AC15" s="32">
        <v>0.77638888888888891</v>
      </c>
      <c r="AD15" s="42" t="s">
        <v>450</v>
      </c>
      <c r="AF15" s="38" t="s">
        <v>72</v>
      </c>
      <c r="AG15" s="32" t="s">
        <v>550</v>
      </c>
      <c r="AH15" s="32" t="s">
        <v>596</v>
      </c>
      <c r="AI15" s="32" t="s">
        <v>72</v>
      </c>
      <c r="AJ15" s="32" t="s">
        <v>72</v>
      </c>
      <c r="AK15" s="32" t="s">
        <v>72</v>
      </c>
      <c r="AL15" s="32" t="s">
        <v>72</v>
      </c>
      <c r="AM15" s="32" t="s">
        <v>72</v>
      </c>
      <c r="AN15" s="32">
        <v>0.77986111111111101</v>
      </c>
      <c r="AO15" s="42" t="s">
        <v>450</v>
      </c>
    </row>
    <row r="16" spans="1:41" x14ac:dyDescent="0.3">
      <c r="A16" s="4">
        <v>10</v>
      </c>
      <c r="B16" s="27" t="s">
        <v>56</v>
      </c>
      <c r="C16" s="4" t="s">
        <v>63</v>
      </c>
      <c r="D16" s="5">
        <v>0.41</v>
      </c>
      <c r="E16" s="5"/>
      <c r="F16" s="5" t="s">
        <v>72</v>
      </c>
      <c r="G16" s="5">
        <f t="shared" si="2"/>
        <v>2.08</v>
      </c>
      <c r="H16" s="5">
        <f t="shared" si="3"/>
        <v>2.08</v>
      </c>
      <c r="I16" s="5" t="s">
        <v>72</v>
      </c>
      <c r="J16" s="5" t="s">
        <v>72</v>
      </c>
      <c r="K16" s="5" t="s">
        <v>72</v>
      </c>
      <c r="L16" s="5"/>
      <c r="M16" s="5" t="s">
        <v>72</v>
      </c>
      <c r="N16" s="38" t="s">
        <v>72</v>
      </c>
      <c r="O16" s="32" t="s">
        <v>72</v>
      </c>
      <c r="P16" s="32" t="s">
        <v>496</v>
      </c>
      <c r="Q16" s="32" t="s">
        <v>477</v>
      </c>
      <c r="R16" s="32" t="s">
        <v>592</v>
      </c>
      <c r="S16" s="32" t="s">
        <v>450</v>
      </c>
      <c r="T16" s="32" t="s">
        <v>518</v>
      </c>
      <c r="U16" s="32" t="s">
        <v>72</v>
      </c>
      <c r="V16" s="32" t="s">
        <v>72</v>
      </c>
      <c r="W16" s="32" t="s">
        <v>72</v>
      </c>
      <c r="X16" s="32" t="s">
        <v>72</v>
      </c>
      <c r="Y16" s="32" t="s">
        <v>72</v>
      </c>
      <c r="Z16" s="32" t="s">
        <v>72</v>
      </c>
      <c r="AA16" s="32" t="s">
        <v>450</v>
      </c>
      <c r="AB16" s="32" t="s">
        <v>72</v>
      </c>
      <c r="AC16" s="32">
        <v>0.77708333333333324</v>
      </c>
      <c r="AD16" s="42" t="s">
        <v>450</v>
      </c>
      <c r="AF16" s="38" t="s">
        <v>72</v>
      </c>
      <c r="AG16" s="32" t="s">
        <v>552</v>
      </c>
      <c r="AH16" s="32" t="s">
        <v>626</v>
      </c>
      <c r="AI16" s="32" t="s">
        <v>72</v>
      </c>
      <c r="AJ16" s="32" t="s">
        <v>72</v>
      </c>
      <c r="AK16" s="32" t="s">
        <v>72</v>
      </c>
      <c r="AL16" s="32" t="s">
        <v>72</v>
      </c>
      <c r="AM16" s="32" t="s">
        <v>72</v>
      </c>
      <c r="AN16" s="32">
        <v>0.78055555555555556</v>
      </c>
      <c r="AO16" s="42" t="s">
        <v>450</v>
      </c>
    </row>
    <row r="17" spans="1:41" x14ac:dyDescent="0.3">
      <c r="A17" s="4">
        <v>11</v>
      </c>
      <c r="B17" s="27" t="s">
        <v>41</v>
      </c>
      <c r="C17" s="4" t="s">
        <v>63</v>
      </c>
      <c r="D17" s="5">
        <v>1.53</v>
      </c>
      <c r="E17" s="5"/>
      <c r="F17" s="5" t="s">
        <v>72</v>
      </c>
      <c r="G17" s="5">
        <f t="shared" si="2"/>
        <v>3.6100000000000003</v>
      </c>
      <c r="H17" s="5">
        <f t="shared" si="3"/>
        <v>3.6100000000000003</v>
      </c>
      <c r="I17" s="5" t="s">
        <v>72</v>
      </c>
      <c r="J17" s="5" t="s">
        <v>72</v>
      </c>
      <c r="K17" s="5" t="s">
        <v>72</v>
      </c>
      <c r="L17" s="5"/>
      <c r="M17" s="5" t="s">
        <v>72</v>
      </c>
      <c r="N17" s="38" t="s">
        <v>72</v>
      </c>
      <c r="O17" s="32" t="s">
        <v>72</v>
      </c>
      <c r="P17" s="32" t="s">
        <v>544</v>
      </c>
      <c r="Q17" s="32" t="s">
        <v>593</v>
      </c>
      <c r="R17" s="32" t="s">
        <v>594</v>
      </c>
      <c r="S17" s="32" t="s">
        <v>450</v>
      </c>
      <c r="T17" s="32" t="s">
        <v>520</v>
      </c>
      <c r="U17" s="32" t="s">
        <v>72</v>
      </c>
      <c r="V17" s="32" t="s">
        <v>72</v>
      </c>
      <c r="W17" s="32" t="s">
        <v>72</v>
      </c>
      <c r="X17" s="32" t="s">
        <v>72</v>
      </c>
      <c r="Y17" s="32" t="s">
        <v>72</v>
      </c>
      <c r="Z17" s="32" t="s">
        <v>72</v>
      </c>
      <c r="AA17" s="32" t="s">
        <v>450</v>
      </c>
      <c r="AB17" s="32" t="s">
        <v>72</v>
      </c>
      <c r="AC17" s="32">
        <v>0.77916666666666667</v>
      </c>
      <c r="AD17" s="42" t="s">
        <v>450</v>
      </c>
      <c r="AF17" s="38" t="s">
        <v>72</v>
      </c>
      <c r="AG17" s="32" t="s">
        <v>603</v>
      </c>
      <c r="AH17" s="32" t="s">
        <v>425</v>
      </c>
      <c r="AI17" s="32" t="s">
        <v>72</v>
      </c>
      <c r="AJ17" s="32" t="s">
        <v>72</v>
      </c>
      <c r="AK17" s="32" t="s">
        <v>72</v>
      </c>
      <c r="AL17" s="32" t="s">
        <v>72</v>
      </c>
      <c r="AM17" s="32" t="s">
        <v>72</v>
      </c>
      <c r="AN17" s="32">
        <v>0.78263888888888899</v>
      </c>
      <c r="AO17" s="42" t="s">
        <v>450</v>
      </c>
    </row>
    <row r="18" spans="1:41" x14ac:dyDescent="0.3">
      <c r="A18" s="4">
        <v>12</v>
      </c>
      <c r="B18" s="27" t="s">
        <v>57</v>
      </c>
      <c r="C18" s="4" t="s">
        <v>63</v>
      </c>
      <c r="D18" s="5">
        <v>0.42</v>
      </c>
      <c r="E18" s="5">
        <v>0.38</v>
      </c>
      <c r="F18" s="5" t="s">
        <v>72</v>
      </c>
      <c r="G18" s="5">
        <f>G17+D18</f>
        <v>4.03</v>
      </c>
      <c r="H18" s="5">
        <f t="shared" si="3"/>
        <v>4.03</v>
      </c>
      <c r="I18" s="5" t="s">
        <v>72</v>
      </c>
      <c r="J18" s="5" t="s">
        <v>72</v>
      </c>
      <c r="K18" s="5" t="s">
        <v>72</v>
      </c>
      <c r="L18" s="5"/>
      <c r="M18" s="5">
        <f>E18+M13</f>
        <v>4.7</v>
      </c>
      <c r="N18" s="38" t="s">
        <v>72</v>
      </c>
      <c r="O18" s="32" t="s">
        <v>72</v>
      </c>
      <c r="P18" s="32" t="s">
        <v>595</v>
      </c>
      <c r="Q18" s="32" t="s">
        <v>489</v>
      </c>
      <c r="R18" s="32" t="s">
        <v>596</v>
      </c>
      <c r="S18" s="32" t="s">
        <v>450</v>
      </c>
      <c r="T18" s="32" t="s">
        <v>561</v>
      </c>
      <c r="U18" s="32">
        <v>0.46527777777777773</v>
      </c>
      <c r="V18" s="32" t="s">
        <v>72</v>
      </c>
      <c r="W18" s="32" t="s">
        <v>72</v>
      </c>
      <c r="X18" s="32" t="s">
        <v>72</v>
      </c>
      <c r="Y18" s="32" t="s">
        <v>72</v>
      </c>
      <c r="Z18" s="32" t="s">
        <v>72</v>
      </c>
      <c r="AA18" s="32" t="s">
        <v>450</v>
      </c>
      <c r="AB18" s="32" t="s">
        <v>72</v>
      </c>
      <c r="AC18" s="32">
        <v>0.77986111111111101</v>
      </c>
      <c r="AD18" s="42" t="s">
        <v>450</v>
      </c>
      <c r="AF18" s="38" t="s">
        <v>72</v>
      </c>
      <c r="AG18" s="32" t="s">
        <v>555</v>
      </c>
      <c r="AH18" s="32" t="s">
        <v>430</v>
      </c>
      <c r="AI18" s="32">
        <v>0.45833333333333331</v>
      </c>
      <c r="AJ18" s="32" t="s">
        <v>72</v>
      </c>
      <c r="AK18" s="32" t="s">
        <v>72</v>
      </c>
      <c r="AL18" s="32" t="s">
        <v>72</v>
      </c>
      <c r="AM18" s="32" t="s">
        <v>72</v>
      </c>
      <c r="AN18" s="32">
        <v>0.78333333333333333</v>
      </c>
      <c r="AO18" s="42" t="s">
        <v>450</v>
      </c>
    </row>
    <row r="19" spans="1:41" x14ac:dyDescent="0.3">
      <c r="A19" s="4">
        <v>13</v>
      </c>
      <c r="B19" s="7" t="s">
        <v>85</v>
      </c>
      <c r="C19" s="4" t="s">
        <v>64</v>
      </c>
      <c r="D19" s="5">
        <f>0.25+0.68</f>
        <v>0.93</v>
      </c>
      <c r="E19" s="5">
        <f>0.59+0.25</f>
        <v>0.84</v>
      </c>
      <c r="F19" s="5">
        <f>F7+D19</f>
        <v>0.93</v>
      </c>
      <c r="G19" s="5">
        <f>G18+E19</f>
        <v>4.87</v>
      </c>
      <c r="H19" s="5">
        <f>H18+E19</f>
        <v>4.87</v>
      </c>
      <c r="I19" s="5">
        <f>I7+D19</f>
        <v>0.93</v>
      </c>
      <c r="J19" s="5">
        <f>J7+D19</f>
        <v>0.93</v>
      </c>
      <c r="K19" s="5" t="s">
        <v>72</v>
      </c>
      <c r="L19" s="5"/>
      <c r="M19" s="5">
        <f>M18+E19</f>
        <v>5.54</v>
      </c>
      <c r="N19" s="38" t="s">
        <v>72</v>
      </c>
      <c r="O19" s="32" t="s">
        <v>72</v>
      </c>
      <c r="P19" s="32" t="s">
        <v>547</v>
      </c>
      <c r="Q19" s="32" t="s">
        <v>497</v>
      </c>
      <c r="R19" s="32" t="s">
        <v>597</v>
      </c>
      <c r="S19" s="32" t="s">
        <v>450</v>
      </c>
      <c r="T19" s="32" t="s">
        <v>598</v>
      </c>
      <c r="U19" s="32">
        <v>0.46666666666666662</v>
      </c>
      <c r="V19" s="32" t="s">
        <v>72</v>
      </c>
      <c r="W19" s="32">
        <v>0.55486111111111114</v>
      </c>
      <c r="X19" s="32">
        <v>0.61249999999999993</v>
      </c>
      <c r="Y19" s="32">
        <v>0.64513888888888882</v>
      </c>
      <c r="Z19" s="32">
        <v>0.67986111111111114</v>
      </c>
      <c r="AA19" s="32" t="s">
        <v>450</v>
      </c>
      <c r="AB19" s="32">
        <v>0.7284722222222223</v>
      </c>
      <c r="AC19" s="32">
        <v>0.78125</v>
      </c>
      <c r="AD19" s="42" t="s">
        <v>450</v>
      </c>
      <c r="AF19" s="38" t="s">
        <v>72</v>
      </c>
      <c r="AG19" s="32" t="s">
        <v>557</v>
      </c>
      <c r="AH19" s="32" t="s">
        <v>435</v>
      </c>
      <c r="AI19" s="32">
        <v>0.4597222222222222</v>
      </c>
      <c r="AJ19" s="32">
        <v>0.55486111111111114</v>
      </c>
      <c r="AK19" s="32">
        <v>0.61249999999999993</v>
      </c>
      <c r="AL19" s="32">
        <v>0.67291666666666661</v>
      </c>
      <c r="AM19" s="32">
        <v>0.73055555555555562</v>
      </c>
      <c r="AN19" s="32">
        <v>0.78472222222222221</v>
      </c>
      <c r="AO19" s="42" t="s">
        <v>450</v>
      </c>
    </row>
    <row r="20" spans="1:41" x14ac:dyDescent="0.3">
      <c r="A20" s="4">
        <v>14</v>
      </c>
      <c r="B20" s="7" t="s">
        <v>25</v>
      </c>
      <c r="C20" s="4" t="s">
        <v>64</v>
      </c>
      <c r="D20" s="5">
        <f>0.65+0.27</f>
        <v>0.92</v>
      </c>
      <c r="E20" s="5"/>
      <c r="F20" s="5">
        <f>F19+D20</f>
        <v>1.85</v>
      </c>
      <c r="G20" s="5" t="s">
        <v>72</v>
      </c>
      <c r="H20" s="5">
        <f>H19+D20</f>
        <v>5.79</v>
      </c>
      <c r="I20" s="5">
        <f>I19+D20</f>
        <v>1.85</v>
      </c>
      <c r="J20" s="5" t="s">
        <v>72</v>
      </c>
      <c r="K20" s="5" t="s">
        <v>72</v>
      </c>
      <c r="L20" s="5"/>
      <c r="M20" s="5">
        <f>M19+D20</f>
        <v>6.46</v>
      </c>
      <c r="N20" s="38" t="s">
        <v>72</v>
      </c>
      <c r="O20" s="32" t="s">
        <v>72</v>
      </c>
      <c r="P20" s="32" t="s">
        <v>72</v>
      </c>
      <c r="Q20" s="32" t="s">
        <v>505</v>
      </c>
      <c r="R20" s="32" t="s">
        <v>425</v>
      </c>
      <c r="S20" s="32" t="s">
        <v>450</v>
      </c>
      <c r="T20" s="32" t="s">
        <v>72</v>
      </c>
      <c r="U20" s="32">
        <v>0.4680555555555555</v>
      </c>
      <c r="V20" s="32" t="s">
        <v>72</v>
      </c>
      <c r="W20" s="32">
        <v>0.55694444444444446</v>
      </c>
      <c r="X20" s="32" t="s">
        <v>72</v>
      </c>
      <c r="Y20" s="32" t="s">
        <v>72</v>
      </c>
      <c r="Z20" s="32">
        <v>0.68125000000000002</v>
      </c>
      <c r="AA20" s="32" t="s">
        <v>450</v>
      </c>
      <c r="AB20" s="32">
        <v>0.72986111111111107</v>
      </c>
      <c r="AC20" s="32" t="s">
        <v>72</v>
      </c>
      <c r="AD20" s="42" t="s">
        <v>450</v>
      </c>
      <c r="AF20" s="38" t="s">
        <v>72</v>
      </c>
      <c r="AG20" s="32" t="s">
        <v>72</v>
      </c>
      <c r="AH20" s="32" t="s">
        <v>72</v>
      </c>
      <c r="AI20" s="32">
        <v>0.46111111111111108</v>
      </c>
      <c r="AJ20" s="32">
        <v>0.55694444444444446</v>
      </c>
      <c r="AK20" s="32" t="s">
        <v>72</v>
      </c>
      <c r="AL20" s="32" t="s">
        <v>72</v>
      </c>
      <c r="AM20" s="32">
        <v>0.7319444444444444</v>
      </c>
      <c r="AN20" s="32" t="s">
        <v>72</v>
      </c>
      <c r="AO20" s="42" t="s">
        <v>450</v>
      </c>
    </row>
    <row r="21" spans="1:41" x14ac:dyDescent="0.3">
      <c r="A21" s="4">
        <v>15</v>
      </c>
      <c r="B21" s="27" t="s">
        <v>43</v>
      </c>
      <c r="C21" s="4" t="s">
        <v>64</v>
      </c>
      <c r="D21" s="5">
        <f>1.32+0.27</f>
        <v>1.59</v>
      </c>
      <c r="E21" s="5"/>
      <c r="F21" s="5" t="s">
        <v>72</v>
      </c>
      <c r="G21" s="5">
        <f>G19+D21</f>
        <v>6.46</v>
      </c>
      <c r="H21" s="5" t="s">
        <v>72</v>
      </c>
      <c r="I21" s="5" t="s">
        <v>72</v>
      </c>
      <c r="J21" s="5">
        <f>J19+D21</f>
        <v>2.52</v>
      </c>
      <c r="K21" s="5" t="s">
        <v>72</v>
      </c>
      <c r="L21" s="5"/>
      <c r="M21" s="5" t="s">
        <v>72</v>
      </c>
      <c r="N21" s="38" t="s">
        <v>72</v>
      </c>
      <c r="O21" s="32" t="s">
        <v>72</v>
      </c>
      <c r="P21" s="32" t="s">
        <v>552</v>
      </c>
      <c r="Q21" s="32" t="s">
        <v>72</v>
      </c>
      <c r="R21" s="32" t="s">
        <v>72</v>
      </c>
      <c r="S21" s="32" t="s">
        <v>450</v>
      </c>
      <c r="T21" s="32" t="s">
        <v>526</v>
      </c>
      <c r="U21" s="32" t="s">
        <v>72</v>
      </c>
      <c r="V21" s="32" t="s">
        <v>72</v>
      </c>
      <c r="W21" s="32" t="s">
        <v>72</v>
      </c>
      <c r="X21" s="32">
        <v>0.61527777777777781</v>
      </c>
      <c r="Y21" s="32">
        <v>0.64861111111111114</v>
      </c>
      <c r="Z21" s="32" t="s">
        <v>72</v>
      </c>
      <c r="AA21" s="32" t="s">
        <v>450</v>
      </c>
      <c r="AB21" s="32" t="s">
        <v>72</v>
      </c>
      <c r="AC21" s="32">
        <v>0.78402777777777777</v>
      </c>
      <c r="AD21" s="42" t="s">
        <v>450</v>
      </c>
      <c r="AF21" s="38" t="s">
        <v>72</v>
      </c>
      <c r="AG21" s="32" t="s">
        <v>562</v>
      </c>
      <c r="AH21" s="32" t="s">
        <v>449</v>
      </c>
      <c r="AI21" s="32" t="s">
        <v>72</v>
      </c>
      <c r="AJ21" s="32" t="s">
        <v>72</v>
      </c>
      <c r="AK21" s="32">
        <v>0.61527777777777781</v>
      </c>
      <c r="AL21" s="32">
        <v>0.67638888888888893</v>
      </c>
      <c r="AM21" s="32" t="s">
        <v>72</v>
      </c>
      <c r="AN21" s="32">
        <v>0.78749999999999998</v>
      </c>
      <c r="AO21" s="42" t="s">
        <v>450</v>
      </c>
    </row>
    <row r="22" spans="1:41" x14ac:dyDescent="0.3">
      <c r="A22" s="4">
        <v>16</v>
      </c>
      <c r="B22" s="7" t="s">
        <v>27</v>
      </c>
      <c r="C22" s="4" t="s">
        <v>65</v>
      </c>
      <c r="D22" s="5">
        <v>0.59</v>
      </c>
      <c r="E22" s="5">
        <v>0.6</v>
      </c>
      <c r="F22" s="5">
        <f>F20+D22</f>
        <v>2.44</v>
      </c>
      <c r="G22" s="5">
        <f>G21+E22</f>
        <v>7.06</v>
      </c>
      <c r="H22" s="5">
        <f>H20+D22</f>
        <v>6.38</v>
      </c>
      <c r="I22" s="5">
        <f>I20+D22</f>
        <v>2.44</v>
      </c>
      <c r="J22" s="5">
        <f>J21+E22</f>
        <v>3.12</v>
      </c>
      <c r="K22" s="5" t="s">
        <v>72</v>
      </c>
      <c r="L22" s="5"/>
      <c r="M22" s="5">
        <f>M20+D22</f>
        <v>7.05</v>
      </c>
      <c r="N22" s="38" t="s">
        <v>72</v>
      </c>
      <c r="O22" s="32" t="s">
        <v>72</v>
      </c>
      <c r="P22" s="32" t="s">
        <v>599</v>
      </c>
      <c r="Q22" s="32" t="s">
        <v>600</v>
      </c>
      <c r="R22" s="32" t="s">
        <v>430</v>
      </c>
      <c r="S22" s="32" t="s">
        <v>450</v>
      </c>
      <c r="T22" s="32" t="s">
        <v>566</v>
      </c>
      <c r="U22" s="32">
        <v>0.46875</v>
      </c>
      <c r="V22" s="32" t="s">
        <v>72</v>
      </c>
      <c r="W22" s="32">
        <v>0.55763888888888891</v>
      </c>
      <c r="X22" s="32">
        <v>0.61597222222222225</v>
      </c>
      <c r="Y22" s="32">
        <v>0.64930555555555558</v>
      </c>
      <c r="Z22" s="32">
        <v>0.68194444444444446</v>
      </c>
      <c r="AA22" s="32" t="s">
        <v>450</v>
      </c>
      <c r="AB22" s="32">
        <v>0.73055555555555562</v>
      </c>
      <c r="AC22" s="32">
        <v>0.78472222222222221</v>
      </c>
      <c r="AD22" s="42" t="s">
        <v>450</v>
      </c>
      <c r="AF22" s="38" t="s">
        <v>72</v>
      </c>
      <c r="AG22" s="32" t="s">
        <v>609</v>
      </c>
      <c r="AH22" s="32" t="s">
        <v>607</v>
      </c>
      <c r="AI22" s="32">
        <v>0.46180555555555558</v>
      </c>
      <c r="AJ22" s="32">
        <v>0.55763888888888891</v>
      </c>
      <c r="AK22" s="32">
        <v>0.61597222222222225</v>
      </c>
      <c r="AL22" s="32">
        <v>0.67708333333333337</v>
      </c>
      <c r="AM22" s="32">
        <v>0.73263888888888884</v>
      </c>
      <c r="AN22" s="32">
        <v>0.78819444444444453</v>
      </c>
      <c r="AO22" s="42" t="s">
        <v>450</v>
      </c>
    </row>
    <row r="23" spans="1:41" x14ac:dyDescent="0.3">
      <c r="A23" s="4">
        <v>17</v>
      </c>
      <c r="B23" s="7" t="s">
        <v>191</v>
      </c>
      <c r="C23" s="4" t="s">
        <v>10</v>
      </c>
      <c r="D23" s="5">
        <v>0.49</v>
      </c>
      <c r="E23" s="5"/>
      <c r="F23" s="5">
        <f>F22+D23</f>
        <v>2.9299999999999997</v>
      </c>
      <c r="G23" s="5">
        <f t="shared" si="2"/>
        <v>7.55</v>
      </c>
      <c r="H23" s="5">
        <f t="shared" si="3"/>
        <v>6.87</v>
      </c>
      <c r="I23" s="5">
        <f>I22+D23</f>
        <v>2.9299999999999997</v>
      </c>
      <c r="J23" s="5">
        <f t="shared" ref="J23:J44" si="4">J22+D23</f>
        <v>3.6100000000000003</v>
      </c>
      <c r="K23" s="5" t="s">
        <v>72</v>
      </c>
      <c r="L23" s="5"/>
      <c r="M23" s="5">
        <f>M22+D23</f>
        <v>7.54</v>
      </c>
      <c r="N23" s="38" t="s">
        <v>72</v>
      </c>
      <c r="O23" s="32" t="s">
        <v>72</v>
      </c>
      <c r="P23" s="32" t="s">
        <v>553</v>
      </c>
      <c r="Q23" s="32" t="s">
        <v>601</v>
      </c>
      <c r="R23" s="32" t="s">
        <v>602</v>
      </c>
      <c r="S23" s="32" t="s">
        <v>450</v>
      </c>
      <c r="T23" s="32" t="s">
        <v>527</v>
      </c>
      <c r="U23" s="32">
        <v>0.4694444444444445</v>
      </c>
      <c r="V23" s="32" t="s">
        <v>72</v>
      </c>
      <c r="W23" s="32">
        <v>0.55833333333333335</v>
      </c>
      <c r="X23" s="32">
        <v>0.6166666666666667</v>
      </c>
      <c r="Y23" s="32">
        <v>0.65</v>
      </c>
      <c r="Z23" s="32">
        <v>0.68263888888888891</v>
      </c>
      <c r="AA23" s="32" t="s">
        <v>450</v>
      </c>
      <c r="AB23" s="32">
        <v>0.73125000000000007</v>
      </c>
      <c r="AC23" s="32">
        <v>0.78541666666666676</v>
      </c>
      <c r="AD23" s="42" t="s">
        <v>450</v>
      </c>
      <c r="AF23" s="38" t="s">
        <v>72</v>
      </c>
      <c r="AG23" s="32" t="s">
        <v>563</v>
      </c>
      <c r="AH23" s="32" t="s">
        <v>455</v>
      </c>
      <c r="AI23" s="32">
        <v>0.46249999999999997</v>
      </c>
      <c r="AJ23" s="32">
        <v>0.55833333333333335</v>
      </c>
      <c r="AK23" s="32">
        <v>0.6166666666666667</v>
      </c>
      <c r="AL23" s="32">
        <v>0.6777777777777777</v>
      </c>
      <c r="AM23" s="32">
        <v>0.73333333333333339</v>
      </c>
      <c r="AN23" s="32">
        <v>0.78888888888888886</v>
      </c>
      <c r="AO23" s="42" t="s">
        <v>450</v>
      </c>
    </row>
    <row r="24" spans="1:41" x14ac:dyDescent="0.3">
      <c r="A24" s="4">
        <v>18</v>
      </c>
      <c r="B24" s="7" t="s">
        <v>188</v>
      </c>
      <c r="C24" s="4" t="s">
        <v>10</v>
      </c>
      <c r="D24" s="5">
        <v>0.2</v>
      </c>
      <c r="E24" s="5"/>
      <c r="F24" s="5">
        <f t="shared" ref="F24" si="5">F23+D24</f>
        <v>3.13</v>
      </c>
      <c r="G24" s="5">
        <f t="shared" si="2"/>
        <v>7.75</v>
      </c>
      <c r="H24" s="5">
        <f t="shared" si="3"/>
        <v>7.07</v>
      </c>
      <c r="I24" s="5">
        <f t="shared" ref="I24:I43" si="6">I23+D24</f>
        <v>3.13</v>
      </c>
      <c r="J24" s="5">
        <f t="shared" si="4"/>
        <v>3.8100000000000005</v>
      </c>
      <c r="K24" s="5" t="s">
        <v>72</v>
      </c>
      <c r="L24" s="5"/>
      <c r="M24" s="5">
        <f t="shared" ref="M24:M38" si="7">M23+D24</f>
        <v>7.74</v>
      </c>
      <c r="N24" s="38" t="s">
        <v>72</v>
      </c>
      <c r="O24" s="32" t="s">
        <v>72</v>
      </c>
      <c r="P24" s="32" t="s">
        <v>603</v>
      </c>
      <c r="Q24" s="32" t="s">
        <v>509</v>
      </c>
      <c r="R24" s="32" t="s">
        <v>435</v>
      </c>
      <c r="S24" s="32" t="s">
        <v>450</v>
      </c>
      <c r="T24" s="32" t="s">
        <v>568</v>
      </c>
      <c r="U24" s="32">
        <v>0.47013888888888888</v>
      </c>
      <c r="V24" s="32" t="s">
        <v>72</v>
      </c>
      <c r="W24" s="32">
        <v>0.55902777777777779</v>
      </c>
      <c r="X24" s="32">
        <v>0.61736111111111114</v>
      </c>
      <c r="Y24" s="32">
        <v>0.65069444444444446</v>
      </c>
      <c r="Z24" s="32">
        <v>0.68333333333333324</v>
      </c>
      <c r="AA24" s="32" t="s">
        <v>450</v>
      </c>
      <c r="AB24" s="32">
        <v>0.7319444444444444</v>
      </c>
      <c r="AC24" s="32">
        <v>0.78611111111111109</v>
      </c>
      <c r="AD24" s="42" t="s">
        <v>450</v>
      </c>
      <c r="AF24" s="38" t="s">
        <v>72</v>
      </c>
      <c r="AG24" s="32" t="s">
        <v>564</v>
      </c>
      <c r="AH24" s="32" t="s">
        <v>627</v>
      </c>
      <c r="AI24" s="32">
        <v>0.46319444444444446</v>
      </c>
      <c r="AJ24" s="32">
        <v>0.55902777777777779</v>
      </c>
      <c r="AK24" s="32">
        <v>0.61736111111111114</v>
      </c>
      <c r="AL24" s="32">
        <v>0.67847222222222225</v>
      </c>
      <c r="AM24" s="32">
        <v>0.73402777777777783</v>
      </c>
      <c r="AN24" s="32">
        <v>0.7895833333333333</v>
      </c>
      <c r="AO24" s="42" t="s">
        <v>450</v>
      </c>
    </row>
    <row r="25" spans="1:41" x14ac:dyDescent="0.3">
      <c r="A25" s="4">
        <v>19</v>
      </c>
      <c r="B25" s="7" t="s">
        <v>29</v>
      </c>
      <c r="C25" s="4" t="s">
        <v>10</v>
      </c>
      <c r="D25" s="5">
        <v>0.43</v>
      </c>
      <c r="E25" s="5"/>
      <c r="F25" s="5">
        <f t="shared" ref="F25:F38" si="8">F24+D25</f>
        <v>3.56</v>
      </c>
      <c r="G25" s="5">
        <f t="shared" ref="G25:G38" si="9">G24+D25</f>
        <v>8.18</v>
      </c>
      <c r="H25" s="5">
        <f t="shared" ref="H25:H38" si="10">H24+D25</f>
        <v>7.5</v>
      </c>
      <c r="I25" s="5">
        <f t="shared" ref="I25:I38" si="11">I24+D25</f>
        <v>3.56</v>
      </c>
      <c r="J25" s="5">
        <f t="shared" ref="J25:J38" si="12">J24+D25</f>
        <v>4.24</v>
      </c>
      <c r="K25" s="5" t="s">
        <v>72</v>
      </c>
      <c r="L25" s="5"/>
      <c r="M25" s="5">
        <f t="shared" si="7"/>
        <v>8.17</v>
      </c>
      <c r="N25" s="38" t="s">
        <v>72</v>
      </c>
      <c r="O25" s="32" t="s">
        <v>72</v>
      </c>
      <c r="P25" s="32" t="s">
        <v>555</v>
      </c>
      <c r="Q25" s="32" t="s">
        <v>604</v>
      </c>
      <c r="R25" s="32" t="s">
        <v>440</v>
      </c>
      <c r="S25" s="32" t="s">
        <v>450</v>
      </c>
      <c r="T25" s="32" t="s">
        <v>528</v>
      </c>
      <c r="U25" s="32">
        <v>0.47083333333333338</v>
      </c>
      <c r="V25" s="32" t="s">
        <v>72</v>
      </c>
      <c r="W25" s="32">
        <v>0.55972222222222223</v>
      </c>
      <c r="X25" s="32">
        <v>0.61805555555555558</v>
      </c>
      <c r="Y25" s="32">
        <v>0.65138888888888891</v>
      </c>
      <c r="Z25" s="32">
        <v>0.68402777777777779</v>
      </c>
      <c r="AA25" s="32" t="s">
        <v>450</v>
      </c>
      <c r="AB25" s="32">
        <v>0.73263888888888884</v>
      </c>
      <c r="AC25" s="32">
        <v>0.78680555555555554</v>
      </c>
      <c r="AD25" s="42" t="s">
        <v>450</v>
      </c>
      <c r="AF25" s="38" t="s">
        <v>72</v>
      </c>
      <c r="AG25" s="32" t="s">
        <v>565</v>
      </c>
      <c r="AH25" s="32" t="s">
        <v>458</v>
      </c>
      <c r="AI25" s="32">
        <v>0.46388888888888885</v>
      </c>
      <c r="AJ25" s="32">
        <v>0.55972222222222223</v>
      </c>
      <c r="AK25" s="32">
        <v>0.61805555555555558</v>
      </c>
      <c r="AL25" s="32">
        <v>0.6791666666666667</v>
      </c>
      <c r="AM25" s="32">
        <v>0.73472222222222217</v>
      </c>
      <c r="AN25" s="32">
        <v>0.79027777777777775</v>
      </c>
      <c r="AO25" s="42" t="s">
        <v>450</v>
      </c>
    </row>
    <row r="26" spans="1:41" x14ac:dyDescent="0.3">
      <c r="A26" s="4">
        <v>20</v>
      </c>
      <c r="B26" s="7" t="s">
        <v>30</v>
      </c>
      <c r="C26" s="4" t="s">
        <v>10</v>
      </c>
      <c r="D26" s="5">
        <v>0.41</v>
      </c>
      <c r="E26" s="5"/>
      <c r="F26" s="5">
        <f t="shared" si="8"/>
        <v>3.97</v>
      </c>
      <c r="G26" s="5">
        <f t="shared" si="9"/>
        <v>8.59</v>
      </c>
      <c r="H26" s="5">
        <f t="shared" si="10"/>
        <v>7.91</v>
      </c>
      <c r="I26" s="5">
        <f t="shared" si="11"/>
        <v>3.97</v>
      </c>
      <c r="J26" s="5">
        <f t="shared" si="12"/>
        <v>4.6500000000000004</v>
      </c>
      <c r="K26" s="5" t="s">
        <v>72</v>
      </c>
      <c r="L26" s="5"/>
      <c r="M26" s="5">
        <f t="shared" si="7"/>
        <v>8.58</v>
      </c>
      <c r="N26" s="38" t="s">
        <v>72</v>
      </c>
      <c r="O26" s="32" t="s">
        <v>72</v>
      </c>
      <c r="P26" s="32" t="s">
        <v>556</v>
      </c>
      <c r="Q26" s="32" t="s">
        <v>424</v>
      </c>
      <c r="R26" s="32" t="s">
        <v>605</v>
      </c>
      <c r="S26" s="32" t="s">
        <v>450</v>
      </c>
      <c r="T26" s="32" t="s">
        <v>570</v>
      </c>
      <c r="U26" s="32">
        <v>0.47152777777777777</v>
      </c>
      <c r="V26" s="32" t="s">
        <v>72</v>
      </c>
      <c r="W26" s="32">
        <v>0.56041666666666667</v>
      </c>
      <c r="X26" s="32">
        <v>0.61875000000000002</v>
      </c>
      <c r="Y26" s="32">
        <v>0.65208333333333335</v>
      </c>
      <c r="Z26" s="32">
        <v>0.68472222222222223</v>
      </c>
      <c r="AA26" s="32" t="s">
        <v>450</v>
      </c>
      <c r="AB26" s="32">
        <v>0.73333333333333339</v>
      </c>
      <c r="AC26" s="32">
        <v>0.78749999999999998</v>
      </c>
      <c r="AD26" s="42" t="s">
        <v>450</v>
      </c>
      <c r="AF26" s="38" t="s">
        <v>72</v>
      </c>
      <c r="AG26" s="32" t="s">
        <v>613</v>
      </c>
      <c r="AH26" s="32" t="s">
        <v>463</v>
      </c>
      <c r="AI26" s="32">
        <v>0.46458333333333335</v>
      </c>
      <c r="AJ26" s="32">
        <v>0.56041666666666667</v>
      </c>
      <c r="AK26" s="32">
        <v>0.61875000000000002</v>
      </c>
      <c r="AL26" s="32">
        <v>0.67986111111111114</v>
      </c>
      <c r="AM26" s="32">
        <v>0.73541666666666661</v>
      </c>
      <c r="AN26" s="32">
        <v>0.7909722222222223</v>
      </c>
      <c r="AO26" s="42" t="s">
        <v>450</v>
      </c>
    </row>
    <row r="27" spans="1:41" x14ac:dyDescent="0.3">
      <c r="A27" s="4">
        <v>21</v>
      </c>
      <c r="B27" s="7" t="s">
        <v>60</v>
      </c>
      <c r="C27" s="4" t="s">
        <v>65</v>
      </c>
      <c r="D27" s="5">
        <v>0.49</v>
      </c>
      <c r="E27" s="5">
        <v>0.61</v>
      </c>
      <c r="F27" s="5">
        <f>F26+$E$27</f>
        <v>4.58</v>
      </c>
      <c r="G27" s="5">
        <f>G26+$E$27</f>
        <v>9.1999999999999993</v>
      </c>
      <c r="H27" s="5">
        <f>H26+$E$27</f>
        <v>8.52</v>
      </c>
      <c r="I27" s="5">
        <f>I26+$E$27</f>
        <v>4.58</v>
      </c>
      <c r="J27" s="5">
        <f>J26+$E$27</f>
        <v>5.2600000000000007</v>
      </c>
      <c r="K27" s="5" t="s">
        <v>72</v>
      </c>
      <c r="L27" s="5"/>
      <c r="M27" s="5">
        <f>M26+$E$27</f>
        <v>9.19</v>
      </c>
      <c r="N27" s="38" t="s">
        <v>72</v>
      </c>
      <c r="O27" s="32" t="s">
        <v>72</v>
      </c>
      <c r="P27" s="32" t="s">
        <v>559</v>
      </c>
      <c r="Q27" s="32" t="s">
        <v>606</v>
      </c>
      <c r="R27" s="32" t="s">
        <v>449</v>
      </c>
      <c r="S27" s="32" t="s">
        <v>450</v>
      </c>
      <c r="T27" s="32" t="s">
        <v>529</v>
      </c>
      <c r="U27" s="32">
        <v>0.47291666666666665</v>
      </c>
      <c r="V27" s="32" t="s">
        <v>72</v>
      </c>
      <c r="W27" s="32">
        <v>0.5625</v>
      </c>
      <c r="X27" s="32">
        <v>0.62083333333333335</v>
      </c>
      <c r="Y27" s="32">
        <v>0.65416666666666667</v>
      </c>
      <c r="Z27" s="32">
        <v>0.68680555555555556</v>
      </c>
      <c r="AA27" s="32" t="s">
        <v>450</v>
      </c>
      <c r="AB27" s="32">
        <v>0.73541666666666661</v>
      </c>
      <c r="AC27" s="32">
        <v>0.7895833333333333</v>
      </c>
      <c r="AD27" s="42" t="s">
        <v>450</v>
      </c>
      <c r="AF27" s="38" t="s">
        <v>72</v>
      </c>
      <c r="AG27" s="32" t="s">
        <v>569</v>
      </c>
      <c r="AH27" s="32" t="s">
        <v>471</v>
      </c>
      <c r="AI27" s="32">
        <v>0.46597222222222223</v>
      </c>
      <c r="AJ27" s="32">
        <v>0.5625</v>
      </c>
      <c r="AK27" s="32">
        <v>0.62083333333333335</v>
      </c>
      <c r="AL27" s="32">
        <v>0.68194444444444446</v>
      </c>
      <c r="AM27" s="32">
        <v>0.73749999999999993</v>
      </c>
      <c r="AN27" s="32">
        <v>0.79305555555555562</v>
      </c>
      <c r="AO27" s="42" t="s">
        <v>450</v>
      </c>
    </row>
    <row r="28" spans="1:41" x14ac:dyDescent="0.3">
      <c r="A28" s="4">
        <v>22</v>
      </c>
      <c r="B28" s="7" t="s">
        <v>32</v>
      </c>
      <c r="C28" s="4" t="s">
        <v>65</v>
      </c>
      <c r="D28" s="5">
        <v>0.46</v>
      </c>
      <c r="E28" s="5"/>
      <c r="F28" s="5">
        <f t="shared" si="8"/>
        <v>5.04</v>
      </c>
      <c r="G28" s="5">
        <f t="shared" si="9"/>
        <v>9.66</v>
      </c>
      <c r="H28" s="5">
        <f t="shared" si="10"/>
        <v>8.98</v>
      </c>
      <c r="I28" s="5">
        <f t="shared" si="11"/>
        <v>5.04</v>
      </c>
      <c r="J28" s="5">
        <f t="shared" si="12"/>
        <v>5.7200000000000006</v>
      </c>
      <c r="K28" s="5" t="s">
        <v>72</v>
      </c>
      <c r="L28" s="5"/>
      <c r="M28" s="5">
        <f t="shared" si="7"/>
        <v>9.65</v>
      </c>
      <c r="N28" s="38" t="s">
        <v>72</v>
      </c>
      <c r="O28" s="32" t="s">
        <v>72</v>
      </c>
      <c r="P28" s="32" t="s">
        <v>560</v>
      </c>
      <c r="Q28" s="32" t="s">
        <v>434</v>
      </c>
      <c r="R28" s="32" t="s">
        <v>607</v>
      </c>
      <c r="S28" s="32" t="s">
        <v>450</v>
      </c>
      <c r="T28" s="32" t="s">
        <v>531</v>
      </c>
      <c r="U28" s="32">
        <v>0.47361111111111115</v>
      </c>
      <c r="V28" s="32" t="s">
        <v>72</v>
      </c>
      <c r="W28" s="32">
        <v>0.56319444444444444</v>
      </c>
      <c r="X28" s="32">
        <v>0.62152777777777779</v>
      </c>
      <c r="Y28" s="32">
        <v>0.65486111111111112</v>
      </c>
      <c r="Z28" s="32">
        <v>0.6875</v>
      </c>
      <c r="AA28" s="32" t="s">
        <v>450</v>
      </c>
      <c r="AB28" s="32">
        <v>0.73611111111111116</v>
      </c>
      <c r="AC28" s="32">
        <v>0.79027777777777775</v>
      </c>
      <c r="AD28" s="42" t="s">
        <v>450</v>
      </c>
      <c r="AF28" s="38" t="s">
        <v>72</v>
      </c>
      <c r="AG28" s="32" t="s">
        <v>423</v>
      </c>
      <c r="AH28" s="32" t="s">
        <v>611</v>
      </c>
      <c r="AI28" s="32">
        <v>0.46666666666666662</v>
      </c>
      <c r="AJ28" s="32">
        <v>0.56319444444444444</v>
      </c>
      <c r="AK28" s="32">
        <v>0.62152777777777779</v>
      </c>
      <c r="AL28" s="32">
        <v>0.68263888888888891</v>
      </c>
      <c r="AM28" s="32">
        <v>0.73819444444444438</v>
      </c>
      <c r="AN28" s="32">
        <v>0.79375000000000007</v>
      </c>
      <c r="AO28" s="42" t="s">
        <v>450</v>
      </c>
    </row>
    <row r="29" spans="1:41" x14ac:dyDescent="0.3">
      <c r="A29" s="4">
        <v>23</v>
      </c>
      <c r="B29" s="7" t="s">
        <v>33</v>
      </c>
      <c r="C29" s="4" t="s">
        <v>65</v>
      </c>
      <c r="D29" s="5">
        <v>0.45</v>
      </c>
      <c r="E29" s="5"/>
      <c r="F29" s="5">
        <f t="shared" si="8"/>
        <v>5.49</v>
      </c>
      <c r="G29" s="5">
        <f t="shared" si="9"/>
        <v>10.11</v>
      </c>
      <c r="H29" s="5">
        <f t="shared" si="10"/>
        <v>9.43</v>
      </c>
      <c r="I29" s="5">
        <f t="shared" si="11"/>
        <v>5.49</v>
      </c>
      <c r="J29" s="5">
        <f t="shared" si="12"/>
        <v>6.1700000000000008</v>
      </c>
      <c r="K29" s="5" t="s">
        <v>72</v>
      </c>
      <c r="L29" s="5"/>
      <c r="M29" s="5">
        <f t="shared" si="7"/>
        <v>10.1</v>
      </c>
      <c r="N29" s="38" t="s">
        <v>72</v>
      </c>
      <c r="O29" s="32" t="s">
        <v>72</v>
      </c>
      <c r="P29" s="32" t="s">
        <v>608</v>
      </c>
      <c r="Q29" s="32" t="s">
        <v>439</v>
      </c>
      <c r="R29" s="32" t="s">
        <v>455</v>
      </c>
      <c r="S29" s="32" t="s">
        <v>450</v>
      </c>
      <c r="T29" s="32" t="s">
        <v>532</v>
      </c>
      <c r="U29" s="32">
        <v>0.47430555555555554</v>
      </c>
      <c r="V29" s="32" t="s">
        <v>72</v>
      </c>
      <c r="W29" s="32">
        <v>0.56388888888888888</v>
      </c>
      <c r="X29" s="32">
        <v>0.62222222222222223</v>
      </c>
      <c r="Y29" s="32">
        <v>0.65555555555555556</v>
      </c>
      <c r="Z29" s="32">
        <v>0.68819444444444444</v>
      </c>
      <c r="AA29" s="32" t="s">
        <v>450</v>
      </c>
      <c r="AB29" s="32">
        <v>0.7368055555555556</v>
      </c>
      <c r="AC29" s="32">
        <v>0.7909722222222223</v>
      </c>
      <c r="AD29" s="42" t="s">
        <v>450</v>
      </c>
      <c r="AF29" s="38" t="s">
        <v>72</v>
      </c>
      <c r="AG29" s="32" t="s">
        <v>428</v>
      </c>
      <c r="AH29" s="32" t="s">
        <v>475</v>
      </c>
      <c r="AI29" s="32">
        <v>0.46736111111111112</v>
      </c>
      <c r="AJ29" s="32">
        <v>0.56388888888888888</v>
      </c>
      <c r="AK29" s="32">
        <v>0.62222222222222223</v>
      </c>
      <c r="AL29" s="32">
        <v>0.68333333333333324</v>
      </c>
      <c r="AM29" s="32">
        <v>0.73888888888888893</v>
      </c>
      <c r="AN29" s="32">
        <v>0.7944444444444444</v>
      </c>
      <c r="AO29" s="42" t="s">
        <v>450</v>
      </c>
    </row>
    <row r="30" spans="1:41" x14ac:dyDescent="0.3">
      <c r="A30" s="4">
        <v>24</v>
      </c>
      <c r="B30" s="7" t="s">
        <v>34</v>
      </c>
      <c r="C30" s="4" t="s">
        <v>10</v>
      </c>
      <c r="D30" s="5">
        <v>0.61</v>
      </c>
      <c r="E30" s="5"/>
      <c r="F30" s="5">
        <f t="shared" si="8"/>
        <v>6.1000000000000005</v>
      </c>
      <c r="G30" s="5">
        <f t="shared" si="9"/>
        <v>10.719999999999999</v>
      </c>
      <c r="H30" s="5">
        <f t="shared" si="10"/>
        <v>10.039999999999999</v>
      </c>
      <c r="I30" s="5">
        <f t="shared" si="11"/>
        <v>6.1000000000000005</v>
      </c>
      <c r="J30" s="5">
        <f t="shared" si="12"/>
        <v>6.7800000000000011</v>
      </c>
      <c r="K30" s="5" t="s">
        <v>72</v>
      </c>
      <c r="L30" s="5"/>
      <c r="M30" s="5">
        <f t="shared" si="7"/>
        <v>10.709999999999999</v>
      </c>
      <c r="N30" s="38" t="s">
        <v>72</v>
      </c>
      <c r="O30" s="32" t="s">
        <v>72</v>
      </c>
      <c r="P30" s="32" t="s">
        <v>562</v>
      </c>
      <c r="Q30" s="32" t="s">
        <v>444</v>
      </c>
      <c r="R30" s="32" t="s">
        <v>458</v>
      </c>
      <c r="S30" s="32" t="s">
        <v>450</v>
      </c>
      <c r="T30" s="32" t="s">
        <v>533</v>
      </c>
      <c r="U30" s="32">
        <v>0.47569444444444442</v>
      </c>
      <c r="V30" s="32" t="s">
        <v>72</v>
      </c>
      <c r="W30" s="32">
        <v>0.56527777777777777</v>
      </c>
      <c r="X30" s="32">
        <v>0.62361111111111112</v>
      </c>
      <c r="Y30" s="32">
        <v>0.65694444444444444</v>
      </c>
      <c r="Z30" s="32">
        <v>0.68958333333333333</v>
      </c>
      <c r="AA30" s="32" t="s">
        <v>450</v>
      </c>
      <c r="AB30" s="32">
        <v>0.73819444444444438</v>
      </c>
      <c r="AC30" s="32">
        <v>0.79236111111111107</v>
      </c>
      <c r="AD30" s="42" t="s">
        <v>450</v>
      </c>
      <c r="AF30" s="38" t="s">
        <v>72</v>
      </c>
      <c r="AG30" s="32" t="s">
        <v>572</v>
      </c>
      <c r="AH30" s="32" t="s">
        <v>479</v>
      </c>
      <c r="AI30" s="32">
        <v>0.46875</v>
      </c>
      <c r="AJ30" s="32">
        <v>0.56527777777777777</v>
      </c>
      <c r="AK30" s="32">
        <v>0.62361111111111112</v>
      </c>
      <c r="AL30" s="32">
        <v>0.68472222222222223</v>
      </c>
      <c r="AM30" s="32">
        <v>0.7402777777777777</v>
      </c>
      <c r="AN30" s="32">
        <v>0.79583333333333339</v>
      </c>
      <c r="AO30" s="42" t="s">
        <v>450</v>
      </c>
    </row>
    <row r="31" spans="1:41" x14ac:dyDescent="0.3">
      <c r="A31" s="4">
        <v>25</v>
      </c>
      <c r="B31" s="7" t="s">
        <v>70</v>
      </c>
      <c r="C31" s="4" t="s">
        <v>10</v>
      </c>
      <c r="D31" s="5">
        <v>0.41</v>
      </c>
      <c r="E31" s="5"/>
      <c r="F31" s="5">
        <f t="shared" si="8"/>
        <v>6.5100000000000007</v>
      </c>
      <c r="G31" s="5">
        <f t="shared" si="9"/>
        <v>11.129999999999999</v>
      </c>
      <c r="H31" s="5">
        <f t="shared" si="10"/>
        <v>10.45</v>
      </c>
      <c r="I31" s="5">
        <f t="shared" si="11"/>
        <v>6.5100000000000007</v>
      </c>
      <c r="J31" s="5">
        <f t="shared" si="12"/>
        <v>7.1900000000000013</v>
      </c>
      <c r="K31" s="5" t="s">
        <v>72</v>
      </c>
      <c r="L31" s="5"/>
      <c r="M31" s="5">
        <f t="shared" si="7"/>
        <v>11.12</v>
      </c>
      <c r="N31" s="38" t="s">
        <v>72</v>
      </c>
      <c r="O31" s="32" t="s">
        <v>72</v>
      </c>
      <c r="P31" s="32" t="s">
        <v>609</v>
      </c>
      <c r="Q31" s="32" t="s">
        <v>448</v>
      </c>
      <c r="R31" s="32" t="s">
        <v>463</v>
      </c>
      <c r="S31" s="32" t="s">
        <v>450</v>
      </c>
      <c r="T31" s="32" t="s">
        <v>574</v>
      </c>
      <c r="U31" s="32">
        <v>0.47638888888888892</v>
      </c>
      <c r="V31" s="32" t="s">
        <v>72</v>
      </c>
      <c r="W31" s="32">
        <v>0.56597222222222221</v>
      </c>
      <c r="X31" s="32">
        <v>0.62430555555555556</v>
      </c>
      <c r="Y31" s="32">
        <v>0.65763888888888888</v>
      </c>
      <c r="Z31" s="32">
        <v>0.69027777777777777</v>
      </c>
      <c r="AA31" s="32" t="s">
        <v>450</v>
      </c>
      <c r="AB31" s="32">
        <v>0.73888888888888893</v>
      </c>
      <c r="AC31" s="32">
        <v>0.79305555555555562</v>
      </c>
      <c r="AD31" s="42" t="s">
        <v>450</v>
      </c>
      <c r="AF31" s="38" t="s">
        <v>72</v>
      </c>
      <c r="AG31" s="32" t="s">
        <v>433</v>
      </c>
      <c r="AH31" s="32" t="s">
        <v>483</v>
      </c>
      <c r="AI31" s="32">
        <v>0.4694444444444445</v>
      </c>
      <c r="AJ31" s="32">
        <v>0.56597222222222221</v>
      </c>
      <c r="AK31" s="32">
        <v>0.62430555555555556</v>
      </c>
      <c r="AL31" s="32">
        <v>0.68541666666666667</v>
      </c>
      <c r="AM31" s="32">
        <v>0.74097222222222225</v>
      </c>
      <c r="AN31" s="32">
        <v>0.79652777777777783</v>
      </c>
      <c r="AO31" s="42" t="s">
        <v>450</v>
      </c>
    </row>
    <row r="32" spans="1:41" x14ac:dyDescent="0.3">
      <c r="A32" s="4">
        <v>26</v>
      </c>
      <c r="B32" s="7" t="s">
        <v>35</v>
      </c>
      <c r="C32" s="4" t="s">
        <v>10</v>
      </c>
      <c r="D32" s="5">
        <v>0.3</v>
      </c>
      <c r="E32" s="5"/>
      <c r="F32" s="5">
        <f t="shared" si="8"/>
        <v>6.8100000000000005</v>
      </c>
      <c r="G32" s="5">
        <f t="shared" si="9"/>
        <v>11.43</v>
      </c>
      <c r="H32" s="5">
        <f t="shared" si="10"/>
        <v>10.75</v>
      </c>
      <c r="I32" s="5">
        <f t="shared" si="11"/>
        <v>6.8100000000000005</v>
      </c>
      <c r="J32" s="5">
        <f t="shared" si="12"/>
        <v>7.4900000000000011</v>
      </c>
      <c r="K32" s="5" t="s">
        <v>72</v>
      </c>
      <c r="L32" s="5"/>
      <c r="M32" s="5">
        <f t="shared" si="7"/>
        <v>11.42</v>
      </c>
      <c r="N32" s="38" t="s">
        <v>72</v>
      </c>
      <c r="O32" s="32" t="s">
        <v>72</v>
      </c>
      <c r="P32" s="32" t="s">
        <v>563</v>
      </c>
      <c r="Q32" s="32" t="s">
        <v>515</v>
      </c>
      <c r="R32" s="32" t="s">
        <v>467</v>
      </c>
      <c r="S32" s="32" t="s">
        <v>450</v>
      </c>
      <c r="T32" s="32" t="s">
        <v>534</v>
      </c>
      <c r="U32" s="32">
        <v>0.4770833333333333</v>
      </c>
      <c r="V32" s="32" t="s">
        <v>72</v>
      </c>
      <c r="W32" s="32">
        <v>0.56666666666666665</v>
      </c>
      <c r="X32" s="32">
        <v>0.625</v>
      </c>
      <c r="Y32" s="32">
        <v>0.65833333333333333</v>
      </c>
      <c r="Z32" s="32">
        <v>0.69097222222222221</v>
      </c>
      <c r="AA32" s="32" t="s">
        <v>450</v>
      </c>
      <c r="AB32" s="32">
        <v>0.73958333333333337</v>
      </c>
      <c r="AC32" s="32">
        <v>0.79375000000000007</v>
      </c>
      <c r="AD32" s="42" t="s">
        <v>450</v>
      </c>
      <c r="AF32" s="38" t="s">
        <v>72</v>
      </c>
      <c r="AG32" s="32" t="s">
        <v>438</v>
      </c>
      <c r="AH32" s="32" t="s">
        <v>487</v>
      </c>
      <c r="AI32" s="32">
        <v>0.47013888888888888</v>
      </c>
      <c r="AJ32" s="32">
        <v>0.56666666666666665</v>
      </c>
      <c r="AK32" s="32">
        <v>0.625</v>
      </c>
      <c r="AL32" s="32">
        <v>0.68611111111111101</v>
      </c>
      <c r="AM32" s="32">
        <v>0.7416666666666667</v>
      </c>
      <c r="AN32" s="32">
        <v>0.79722222222222217</v>
      </c>
      <c r="AO32" s="42" t="s">
        <v>450</v>
      </c>
    </row>
    <row r="33" spans="1:41" x14ac:dyDescent="0.3">
      <c r="A33" s="4">
        <v>27</v>
      </c>
      <c r="B33" s="7" t="s">
        <v>36</v>
      </c>
      <c r="C33" s="4" t="s">
        <v>10</v>
      </c>
      <c r="D33" s="5">
        <v>0.89</v>
      </c>
      <c r="E33" s="5"/>
      <c r="F33" s="5">
        <f t="shared" si="8"/>
        <v>7.7</v>
      </c>
      <c r="G33" s="5">
        <f t="shared" si="9"/>
        <v>12.32</v>
      </c>
      <c r="H33" s="5">
        <f t="shared" si="10"/>
        <v>11.64</v>
      </c>
      <c r="I33" s="5">
        <f t="shared" si="11"/>
        <v>7.7</v>
      </c>
      <c r="J33" s="5">
        <f t="shared" si="12"/>
        <v>8.3800000000000008</v>
      </c>
      <c r="K33" s="5" t="s">
        <v>72</v>
      </c>
      <c r="L33" s="5"/>
      <c r="M33" s="5">
        <f t="shared" si="7"/>
        <v>12.31</v>
      </c>
      <c r="N33" s="38" t="s">
        <v>72</v>
      </c>
      <c r="O33" s="32" t="s">
        <v>72</v>
      </c>
      <c r="P33" s="32" t="s">
        <v>565</v>
      </c>
      <c r="Q33" s="32" t="s">
        <v>610</v>
      </c>
      <c r="R33" s="32" t="s">
        <v>611</v>
      </c>
      <c r="S33" s="32" t="s">
        <v>450</v>
      </c>
      <c r="T33" s="32" t="s">
        <v>612</v>
      </c>
      <c r="U33" s="32">
        <v>0.47847222222222219</v>
      </c>
      <c r="V33" s="32" t="s">
        <v>72</v>
      </c>
      <c r="W33" s="32">
        <v>0.56805555555555554</v>
      </c>
      <c r="X33" s="32">
        <v>0.62638888888888888</v>
      </c>
      <c r="Y33" s="32">
        <v>0.65972222222222221</v>
      </c>
      <c r="Z33" s="32">
        <v>0.69236111111111109</v>
      </c>
      <c r="AA33" s="32" t="s">
        <v>450</v>
      </c>
      <c r="AB33" s="32">
        <v>0.74097222222222225</v>
      </c>
      <c r="AC33" s="32">
        <v>0.79513888888888884</v>
      </c>
      <c r="AD33" s="42" t="s">
        <v>450</v>
      </c>
      <c r="AF33" s="38" t="s">
        <v>72</v>
      </c>
      <c r="AG33" s="32" t="s">
        <v>443</v>
      </c>
      <c r="AH33" s="32" t="s">
        <v>491</v>
      </c>
      <c r="AI33" s="32">
        <v>0.47152777777777777</v>
      </c>
      <c r="AJ33" s="32">
        <v>0.56805555555555554</v>
      </c>
      <c r="AK33" s="32">
        <v>0.62638888888888888</v>
      </c>
      <c r="AL33" s="32">
        <v>0.6875</v>
      </c>
      <c r="AM33" s="32">
        <v>0.74305555555555547</v>
      </c>
      <c r="AN33" s="32">
        <v>0.79861111111111116</v>
      </c>
      <c r="AO33" s="42" t="s">
        <v>450</v>
      </c>
    </row>
    <row r="34" spans="1:41" x14ac:dyDescent="0.3">
      <c r="A34" s="4">
        <v>28</v>
      </c>
      <c r="B34" s="25" t="s">
        <v>37</v>
      </c>
      <c r="C34" s="4" t="s">
        <v>10</v>
      </c>
      <c r="D34" s="26">
        <v>0.51</v>
      </c>
      <c r="E34" s="26"/>
      <c r="F34" s="5">
        <f t="shared" si="8"/>
        <v>8.2100000000000009</v>
      </c>
      <c r="G34" s="5">
        <f t="shared" si="9"/>
        <v>12.83</v>
      </c>
      <c r="H34" s="5">
        <f t="shared" si="10"/>
        <v>12.15</v>
      </c>
      <c r="I34" s="5">
        <f t="shared" si="11"/>
        <v>8.2100000000000009</v>
      </c>
      <c r="J34" s="5">
        <f t="shared" si="12"/>
        <v>8.89</v>
      </c>
      <c r="K34" s="26" t="s">
        <v>72</v>
      </c>
      <c r="L34" s="26"/>
      <c r="M34" s="5">
        <f t="shared" si="7"/>
        <v>12.82</v>
      </c>
      <c r="N34" s="38" t="s">
        <v>72</v>
      </c>
      <c r="O34" s="32" t="s">
        <v>72</v>
      </c>
      <c r="P34" s="32" t="s">
        <v>613</v>
      </c>
      <c r="Q34" s="32" t="s">
        <v>457</v>
      </c>
      <c r="R34" s="32" t="s">
        <v>475</v>
      </c>
      <c r="S34" s="32" t="s">
        <v>450</v>
      </c>
      <c r="T34" s="32" t="s">
        <v>537</v>
      </c>
      <c r="U34" s="32">
        <v>0.47916666666666669</v>
      </c>
      <c r="V34" s="32" t="s">
        <v>72</v>
      </c>
      <c r="W34" s="32">
        <v>0.56874999999999998</v>
      </c>
      <c r="X34" s="32">
        <v>0.62708333333333333</v>
      </c>
      <c r="Y34" s="32">
        <v>0.66041666666666665</v>
      </c>
      <c r="Z34" s="32">
        <v>0.69305555555555554</v>
      </c>
      <c r="AA34" s="32" t="s">
        <v>450</v>
      </c>
      <c r="AB34" s="32">
        <v>0.7416666666666667</v>
      </c>
      <c r="AC34" s="32">
        <v>0.79583333333333339</v>
      </c>
      <c r="AD34" s="42" t="s">
        <v>450</v>
      </c>
      <c r="AF34" s="38" t="s">
        <v>72</v>
      </c>
      <c r="AG34" s="32" t="s">
        <v>447</v>
      </c>
      <c r="AH34" s="32" t="s">
        <v>495</v>
      </c>
      <c r="AI34" s="32">
        <v>0.47222222222222227</v>
      </c>
      <c r="AJ34" s="32">
        <v>0.56874999999999998</v>
      </c>
      <c r="AK34" s="32">
        <v>0.62708333333333333</v>
      </c>
      <c r="AL34" s="32">
        <v>0.68819444444444444</v>
      </c>
      <c r="AM34" s="32">
        <v>0.74375000000000002</v>
      </c>
      <c r="AN34" s="32">
        <v>0.7993055555555556</v>
      </c>
      <c r="AO34" s="42" t="s">
        <v>450</v>
      </c>
    </row>
    <row r="35" spans="1:41" x14ac:dyDescent="0.3">
      <c r="A35" s="4">
        <v>29</v>
      </c>
      <c r="B35" s="25" t="s">
        <v>319</v>
      </c>
      <c r="C35" s="24" t="s">
        <v>67</v>
      </c>
      <c r="D35" s="26">
        <v>0.73</v>
      </c>
      <c r="E35" s="26"/>
      <c r="F35" s="5">
        <f t="shared" si="8"/>
        <v>8.9400000000000013</v>
      </c>
      <c r="G35" s="5">
        <f t="shared" si="9"/>
        <v>13.56</v>
      </c>
      <c r="H35" s="5">
        <f t="shared" si="10"/>
        <v>12.88</v>
      </c>
      <c r="I35" s="5">
        <f t="shared" si="11"/>
        <v>8.9400000000000013</v>
      </c>
      <c r="J35" s="5">
        <f t="shared" si="12"/>
        <v>9.620000000000001</v>
      </c>
      <c r="K35" s="26" t="s">
        <v>72</v>
      </c>
      <c r="L35" s="26"/>
      <c r="M35" s="5">
        <f t="shared" si="7"/>
        <v>13.55</v>
      </c>
      <c r="N35" s="38" t="s">
        <v>72</v>
      </c>
      <c r="O35" s="32" t="s">
        <v>72</v>
      </c>
      <c r="P35" s="32" t="s">
        <v>569</v>
      </c>
      <c r="Q35" s="32" t="s">
        <v>466</v>
      </c>
      <c r="R35" s="32" t="s">
        <v>479</v>
      </c>
      <c r="S35" s="32" t="s">
        <v>450</v>
      </c>
      <c r="T35" s="32" t="s">
        <v>614</v>
      </c>
      <c r="U35" s="32">
        <v>0.48055555555555557</v>
      </c>
      <c r="V35" s="32" t="s">
        <v>72</v>
      </c>
      <c r="W35" s="32">
        <v>0.57013888888888886</v>
      </c>
      <c r="X35" s="32">
        <v>0.62847222222222221</v>
      </c>
      <c r="Y35" s="32">
        <v>0.66180555555555554</v>
      </c>
      <c r="Z35" s="32">
        <v>0.69444444444444453</v>
      </c>
      <c r="AA35" s="32" t="s">
        <v>450</v>
      </c>
      <c r="AB35" s="32">
        <v>0.74305555555555547</v>
      </c>
      <c r="AC35" s="32">
        <v>0.79722222222222217</v>
      </c>
      <c r="AD35" s="42" t="s">
        <v>450</v>
      </c>
      <c r="AF35" s="38" t="s">
        <v>72</v>
      </c>
      <c r="AG35" s="32" t="s">
        <v>452</v>
      </c>
      <c r="AH35" s="32" t="s">
        <v>503</v>
      </c>
      <c r="AI35" s="32">
        <v>0.47361111111111115</v>
      </c>
      <c r="AJ35" s="32">
        <v>0.57013888888888886</v>
      </c>
      <c r="AK35" s="32">
        <v>0.62847222222222221</v>
      </c>
      <c r="AL35" s="32">
        <v>0.68958333333333333</v>
      </c>
      <c r="AM35" s="32">
        <v>0.74513888888888891</v>
      </c>
      <c r="AN35" s="32">
        <v>0.80069444444444438</v>
      </c>
      <c r="AO35" s="42" t="s">
        <v>450</v>
      </c>
    </row>
    <row r="36" spans="1:41" x14ac:dyDescent="0.3">
      <c r="A36" s="4">
        <v>30</v>
      </c>
      <c r="B36" s="25" t="s">
        <v>38</v>
      </c>
      <c r="C36" s="24" t="s">
        <v>10</v>
      </c>
      <c r="D36" s="26">
        <v>1.2</v>
      </c>
      <c r="E36" s="26"/>
      <c r="F36" s="5">
        <f t="shared" si="8"/>
        <v>10.14</v>
      </c>
      <c r="G36" s="5">
        <f t="shared" si="9"/>
        <v>14.76</v>
      </c>
      <c r="H36" s="5">
        <f t="shared" si="10"/>
        <v>14.08</v>
      </c>
      <c r="I36" s="5">
        <f t="shared" si="11"/>
        <v>10.14</v>
      </c>
      <c r="J36" s="5">
        <f t="shared" si="12"/>
        <v>10.82</v>
      </c>
      <c r="K36" s="26" t="s">
        <v>72</v>
      </c>
      <c r="L36" s="26"/>
      <c r="M36" s="5">
        <f t="shared" si="7"/>
        <v>14.75</v>
      </c>
      <c r="N36" s="38" t="s">
        <v>72</v>
      </c>
      <c r="O36" s="32" t="s">
        <v>72</v>
      </c>
      <c r="P36" s="32" t="s">
        <v>428</v>
      </c>
      <c r="Q36" s="32" t="s">
        <v>525</v>
      </c>
      <c r="R36" s="32" t="s">
        <v>487</v>
      </c>
      <c r="S36" s="32" t="s">
        <v>450</v>
      </c>
      <c r="T36" s="32" t="s">
        <v>541</v>
      </c>
      <c r="U36" s="32">
        <v>0.48194444444444445</v>
      </c>
      <c r="V36" s="32" t="s">
        <v>72</v>
      </c>
      <c r="W36" s="32">
        <v>0.57152777777777775</v>
      </c>
      <c r="X36" s="32">
        <v>0.63055555555555554</v>
      </c>
      <c r="Y36" s="32">
        <v>0.66388888888888886</v>
      </c>
      <c r="Z36" s="32">
        <v>0.69652777777777775</v>
      </c>
      <c r="AA36" s="32" t="s">
        <v>450</v>
      </c>
      <c r="AB36" s="32">
        <v>0.74513888888888891</v>
      </c>
      <c r="AC36" s="32">
        <v>0.7993055555555556</v>
      </c>
      <c r="AD36" s="42" t="s">
        <v>450</v>
      </c>
      <c r="AF36" s="38" t="s">
        <v>72</v>
      </c>
      <c r="AG36" s="32" t="s">
        <v>469</v>
      </c>
      <c r="AH36" s="32" t="s">
        <v>578</v>
      </c>
      <c r="AI36" s="32">
        <v>0.47500000000000003</v>
      </c>
      <c r="AJ36" s="32">
        <v>0.57152777777777775</v>
      </c>
      <c r="AK36" s="32">
        <v>0.63055555555555554</v>
      </c>
      <c r="AL36" s="32">
        <v>0.69166666666666676</v>
      </c>
      <c r="AM36" s="32">
        <v>0.74722222222222223</v>
      </c>
      <c r="AN36" s="32">
        <v>0.8027777777777777</v>
      </c>
      <c r="AO36" s="42" t="s">
        <v>450</v>
      </c>
    </row>
    <row r="37" spans="1:41" x14ac:dyDescent="0.3">
      <c r="A37" s="4">
        <v>31</v>
      </c>
      <c r="B37" s="25" t="s">
        <v>39</v>
      </c>
      <c r="C37" s="24" t="s">
        <v>10</v>
      </c>
      <c r="D37" s="26">
        <v>0.33</v>
      </c>
      <c r="E37" s="26"/>
      <c r="F37" s="5">
        <f t="shared" si="8"/>
        <v>10.47</v>
      </c>
      <c r="G37" s="5">
        <f t="shared" si="9"/>
        <v>15.09</v>
      </c>
      <c r="H37" s="5">
        <f t="shared" si="10"/>
        <v>14.41</v>
      </c>
      <c r="I37" s="5">
        <f t="shared" si="11"/>
        <v>10.47</v>
      </c>
      <c r="J37" s="5">
        <f t="shared" si="12"/>
        <v>11.15</v>
      </c>
      <c r="K37" s="26" t="s">
        <v>72</v>
      </c>
      <c r="L37" s="26"/>
      <c r="M37" s="5">
        <f t="shared" si="7"/>
        <v>15.08</v>
      </c>
      <c r="N37" s="38" t="s">
        <v>72</v>
      </c>
      <c r="O37" s="32" t="s">
        <v>72</v>
      </c>
      <c r="P37" s="32" t="s">
        <v>572</v>
      </c>
      <c r="Q37" s="32" t="s">
        <v>474</v>
      </c>
      <c r="R37" s="32" t="s">
        <v>615</v>
      </c>
      <c r="S37" s="32" t="s">
        <v>450</v>
      </c>
      <c r="T37" s="32" t="s">
        <v>616</v>
      </c>
      <c r="U37" s="32">
        <v>0.4826388888888889</v>
      </c>
      <c r="V37" s="32" t="s">
        <v>72</v>
      </c>
      <c r="W37" s="32">
        <v>0.57222222222222219</v>
      </c>
      <c r="X37" s="32">
        <v>0.63124999999999998</v>
      </c>
      <c r="Y37" s="32">
        <v>0.6645833333333333</v>
      </c>
      <c r="Z37" s="32">
        <v>0.6972222222222223</v>
      </c>
      <c r="AA37" s="32" t="s">
        <v>450</v>
      </c>
      <c r="AB37" s="32">
        <v>0.74583333333333324</v>
      </c>
      <c r="AC37" s="32">
        <v>0.79999999999999993</v>
      </c>
      <c r="AD37" s="42" t="s">
        <v>450</v>
      </c>
      <c r="AF37" s="38" t="s">
        <v>72</v>
      </c>
      <c r="AG37" s="32" t="s">
        <v>580</v>
      </c>
      <c r="AH37" s="32" t="s">
        <v>582</v>
      </c>
      <c r="AI37" s="32">
        <v>0.47569444444444442</v>
      </c>
      <c r="AJ37" s="32">
        <v>0.57222222222222219</v>
      </c>
      <c r="AK37" s="32">
        <v>0.63124999999999998</v>
      </c>
      <c r="AL37" s="32">
        <v>0.69236111111111109</v>
      </c>
      <c r="AM37" s="32">
        <v>0.74791666666666667</v>
      </c>
      <c r="AN37" s="32">
        <v>0.80347222222222225</v>
      </c>
      <c r="AO37" s="42" t="s">
        <v>450</v>
      </c>
    </row>
    <row r="38" spans="1:41" x14ac:dyDescent="0.3">
      <c r="A38" s="4">
        <v>32</v>
      </c>
      <c r="B38" s="25" t="s">
        <v>40</v>
      </c>
      <c r="C38" s="24" t="s">
        <v>10</v>
      </c>
      <c r="D38" s="26">
        <v>0.36</v>
      </c>
      <c r="E38" s="26"/>
      <c r="F38" s="5">
        <f t="shared" si="8"/>
        <v>10.83</v>
      </c>
      <c r="G38" s="5">
        <f t="shared" si="9"/>
        <v>15.45</v>
      </c>
      <c r="H38" s="5">
        <f t="shared" si="10"/>
        <v>14.77</v>
      </c>
      <c r="I38" s="5">
        <f t="shared" si="11"/>
        <v>10.83</v>
      </c>
      <c r="J38" s="5">
        <f t="shared" si="12"/>
        <v>11.51</v>
      </c>
      <c r="K38" s="26" t="s">
        <v>72</v>
      </c>
      <c r="L38" s="26"/>
      <c r="M38" s="5">
        <f t="shared" si="7"/>
        <v>15.44</v>
      </c>
      <c r="N38" s="38" t="s">
        <v>72</v>
      </c>
      <c r="O38" s="32" t="s">
        <v>72</v>
      </c>
      <c r="P38" s="32" t="s">
        <v>433</v>
      </c>
      <c r="Q38" s="32" t="s">
        <v>617</v>
      </c>
      <c r="R38" s="32" t="s">
        <v>491</v>
      </c>
      <c r="S38" s="32" t="s">
        <v>450</v>
      </c>
      <c r="T38" s="32" t="s">
        <v>618</v>
      </c>
      <c r="U38" s="32">
        <v>0.48333333333333334</v>
      </c>
      <c r="V38" s="32" t="s">
        <v>72</v>
      </c>
      <c r="W38" s="40">
        <v>0.57361111111111118</v>
      </c>
      <c r="X38" s="40">
        <v>0.63194444444444442</v>
      </c>
      <c r="Y38" s="40">
        <v>0.66527777777777775</v>
      </c>
      <c r="Z38" s="40">
        <v>0.69791666666666663</v>
      </c>
      <c r="AA38" s="40" t="s">
        <v>450</v>
      </c>
      <c r="AB38" s="32">
        <v>0.74652777777777779</v>
      </c>
      <c r="AC38" s="32">
        <v>0.80069444444444438</v>
      </c>
      <c r="AD38" s="42" t="s">
        <v>450</v>
      </c>
      <c r="AF38" s="38" t="s">
        <v>72</v>
      </c>
      <c r="AG38" s="32" t="s">
        <v>473</v>
      </c>
      <c r="AH38" s="32" t="s">
        <v>511</v>
      </c>
      <c r="AI38" s="32">
        <v>0.47638888888888892</v>
      </c>
      <c r="AJ38" s="32">
        <v>0.57361111111111118</v>
      </c>
      <c r="AK38" s="32">
        <v>0.63194444444444442</v>
      </c>
      <c r="AL38" s="32">
        <v>0.69305555555555554</v>
      </c>
      <c r="AM38" s="32">
        <v>0.74861111111111101</v>
      </c>
      <c r="AN38" s="32">
        <v>0.8041666666666667</v>
      </c>
      <c r="AO38" s="42" t="s">
        <v>450</v>
      </c>
    </row>
    <row r="39" spans="1:41" x14ac:dyDescent="0.3">
      <c r="A39" s="4">
        <v>33</v>
      </c>
      <c r="B39" s="27" t="s">
        <v>57</v>
      </c>
      <c r="C39" s="4" t="s">
        <v>63</v>
      </c>
      <c r="D39" s="26">
        <v>0.61</v>
      </c>
      <c r="E39" s="26"/>
      <c r="F39" s="26" t="s">
        <v>72</v>
      </c>
      <c r="G39" s="26" t="s">
        <v>72</v>
      </c>
      <c r="H39" s="26" t="s">
        <v>72</v>
      </c>
      <c r="I39" s="26">
        <f t="shared" si="6"/>
        <v>11.44</v>
      </c>
      <c r="J39" s="26">
        <f t="shared" si="4"/>
        <v>12.12</v>
      </c>
      <c r="K39" s="26" t="s">
        <v>72</v>
      </c>
      <c r="L39" s="26"/>
      <c r="M39" s="26" t="s">
        <v>72</v>
      </c>
      <c r="N39" s="56" t="s">
        <v>72</v>
      </c>
      <c r="O39" s="40" t="s">
        <v>72</v>
      </c>
      <c r="P39" s="40" t="s">
        <v>72</v>
      </c>
      <c r="Q39" s="40" t="s">
        <v>72</v>
      </c>
      <c r="R39" s="40" t="s">
        <v>72</v>
      </c>
      <c r="S39" s="40"/>
      <c r="T39" s="40" t="s">
        <v>72</v>
      </c>
      <c r="U39" s="40" t="s">
        <v>72</v>
      </c>
      <c r="V39" s="32" t="s">
        <v>72</v>
      </c>
      <c r="W39" s="40">
        <v>0.57500000000000007</v>
      </c>
      <c r="X39" s="40">
        <v>0.6333333333333333</v>
      </c>
      <c r="Y39" s="40">
        <v>0.66666666666666663</v>
      </c>
      <c r="Z39" s="40">
        <v>0.69930555555555562</v>
      </c>
      <c r="AA39" s="40" t="s">
        <v>450</v>
      </c>
      <c r="AB39" s="40" t="s">
        <v>72</v>
      </c>
      <c r="AC39" s="40" t="s">
        <v>72</v>
      </c>
      <c r="AD39" s="43" t="s">
        <v>450</v>
      </c>
      <c r="AF39" s="56" t="s">
        <v>72</v>
      </c>
      <c r="AG39" s="32" t="s">
        <v>72</v>
      </c>
      <c r="AH39" s="32" t="s">
        <v>72</v>
      </c>
      <c r="AI39" s="32" t="s">
        <v>72</v>
      </c>
      <c r="AJ39" s="32">
        <v>0.57500000000000007</v>
      </c>
      <c r="AK39" s="32">
        <v>0.6333333333333333</v>
      </c>
      <c r="AL39" s="32">
        <v>0.69444444444444453</v>
      </c>
      <c r="AM39" s="32" t="s">
        <v>72</v>
      </c>
      <c r="AN39" s="32" t="s">
        <v>72</v>
      </c>
      <c r="AO39" s="42" t="s">
        <v>450</v>
      </c>
    </row>
    <row r="40" spans="1:41" x14ac:dyDescent="0.3">
      <c r="A40" s="4">
        <v>34</v>
      </c>
      <c r="B40" s="27" t="s">
        <v>41</v>
      </c>
      <c r="C40" s="4" t="s">
        <v>63</v>
      </c>
      <c r="D40" s="26">
        <v>0.42</v>
      </c>
      <c r="E40" s="26"/>
      <c r="F40" s="26" t="s">
        <v>72</v>
      </c>
      <c r="G40" s="26" t="s">
        <v>72</v>
      </c>
      <c r="H40" s="26" t="s">
        <v>72</v>
      </c>
      <c r="I40" s="26">
        <f t="shared" si="6"/>
        <v>11.86</v>
      </c>
      <c r="J40" s="26">
        <f t="shared" si="4"/>
        <v>12.54</v>
      </c>
      <c r="K40" s="26" t="s">
        <v>72</v>
      </c>
      <c r="L40" s="26"/>
      <c r="M40" s="26" t="s">
        <v>72</v>
      </c>
      <c r="N40" s="56" t="s">
        <v>72</v>
      </c>
      <c r="O40" s="40" t="s">
        <v>72</v>
      </c>
      <c r="P40" s="40" t="s">
        <v>72</v>
      </c>
      <c r="Q40" s="40" t="s">
        <v>72</v>
      </c>
      <c r="R40" s="40" t="s">
        <v>72</v>
      </c>
      <c r="S40" s="40"/>
      <c r="T40" s="40" t="s">
        <v>72</v>
      </c>
      <c r="U40" s="40" t="s">
        <v>72</v>
      </c>
      <c r="V40" s="32" t="s">
        <v>72</v>
      </c>
      <c r="W40" s="40">
        <v>0.5756944444444444</v>
      </c>
      <c r="X40" s="40">
        <v>0.63402777777777775</v>
      </c>
      <c r="Y40" s="40">
        <v>0.66736111111111107</v>
      </c>
      <c r="Z40" s="40">
        <v>0.70000000000000007</v>
      </c>
      <c r="AA40" s="40" t="s">
        <v>450</v>
      </c>
      <c r="AB40" s="40" t="s">
        <v>72</v>
      </c>
      <c r="AC40" s="40" t="s">
        <v>72</v>
      </c>
      <c r="AD40" s="43" t="s">
        <v>450</v>
      </c>
      <c r="AF40" s="56" t="s">
        <v>72</v>
      </c>
      <c r="AG40" s="32" t="s">
        <v>72</v>
      </c>
      <c r="AH40" s="32" t="s">
        <v>72</v>
      </c>
      <c r="AI40" s="32" t="s">
        <v>72</v>
      </c>
      <c r="AJ40" s="40">
        <v>0.5756944444444444</v>
      </c>
      <c r="AK40" s="40">
        <v>0.63402777777777775</v>
      </c>
      <c r="AL40" s="40">
        <v>0.69513888888888886</v>
      </c>
      <c r="AM40" s="32" t="s">
        <v>72</v>
      </c>
      <c r="AN40" s="32" t="s">
        <v>72</v>
      </c>
      <c r="AO40" s="43" t="s">
        <v>450</v>
      </c>
    </row>
    <row r="41" spans="1:41" x14ac:dyDescent="0.3">
      <c r="A41" s="4">
        <v>35</v>
      </c>
      <c r="B41" s="28" t="s">
        <v>42</v>
      </c>
      <c r="C41" s="4" t="s">
        <v>63</v>
      </c>
      <c r="D41" s="5">
        <v>0.64</v>
      </c>
      <c r="E41" s="26"/>
      <c r="F41" s="26" t="s">
        <v>72</v>
      </c>
      <c r="G41" s="26" t="s">
        <v>72</v>
      </c>
      <c r="H41" s="26" t="s">
        <v>72</v>
      </c>
      <c r="I41" s="26">
        <f t="shared" si="6"/>
        <v>12.5</v>
      </c>
      <c r="J41" s="26">
        <f t="shared" si="4"/>
        <v>13.18</v>
      </c>
      <c r="K41" s="26" t="s">
        <v>72</v>
      </c>
      <c r="L41" s="26"/>
      <c r="M41" s="26" t="s">
        <v>72</v>
      </c>
      <c r="N41" s="56" t="s">
        <v>72</v>
      </c>
      <c r="O41" s="40" t="s">
        <v>72</v>
      </c>
      <c r="P41" s="40" t="s">
        <v>72</v>
      </c>
      <c r="Q41" s="40" t="s">
        <v>72</v>
      </c>
      <c r="R41" s="40" t="s">
        <v>72</v>
      </c>
      <c r="S41" s="40"/>
      <c r="T41" s="40" t="s">
        <v>72</v>
      </c>
      <c r="U41" s="40" t="s">
        <v>72</v>
      </c>
      <c r="V41" s="32" t="s">
        <v>72</v>
      </c>
      <c r="W41" s="40">
        <v>0.57708333333333328</v>
      </c>
      <c r="X41" s="40">
        <v>0.63472222222222219</v>
      </c>
      <c r="Y41" s="40">
        <v>0.66875000000000007</v>
      </c>
      <c r="Z41" s="40">
        <v>0.70138888888888884</v>
      </c>
      <c r="AA41" s="40" t="s">
        <v>450</v>
      </c>
      <c r="AB41" s="40" t="s">
        <v>72</v>
      </c>
      <c r="AC41" s="40" t="s">
        <v>72</v>
      </c>
      <c r="AD41" s="43" t="s">
        <v>450</v>
      </c>
      <c r="AF41" s="56" t="s">
        <v>72</v>
      </c>
      <c r="AG41" s="32" t="s">
        <v>72</v>
      </c>
      <c r="AH41" s="32" t="s">
        <v>72</v>
      </c>
      <c r="AI41" s="32" t="s">
        <v>72</v>
      </c>
      <c r="AJ41" s="40">
        <v>0.57708333333333328</v>
      </c>
      <c r="AK41" s="40">
        <v>0.63472222222222219</v>
      </c>
      <c r="AL41" s="40">
        <v>0.69652777777777775</v>
      </c>
      <c r="AM41" s="32" t="s">
        <v>72</v>
      </c>
      <c r="AN41" s="32" t="s">
        <v>72</v>
      </c>
      <c r="AO41" s="43" t="s">
        <v>450</v>
      </c>
    </row>
    <row r="42" spans="1:41" x14ac:dyDescent="0.3">
      <c r="A42" s="4">
        <v>36</v>
      </c>
      <c r="B42" s="28" t="s">
        <v>56</v>
      </c>
      <c r="C42" s="4" t="s">
        <v>63</v>
      </c>
      <c r="D42" s="5">
        <v>0.41</v>
      </c>
      <c r="E42" s="26"/>
      <c r="F42" s="26" t="s">
        <v>72</v>
      </c>
      <c r="G42" s="26" t="s">
        <v>72</v>
      </c>
      <c r="H42" s="26" t="s">
        <v>72</v>
      </c>
      <c r="I42" s="26">
        <f t="shared" si="6"/>
        <v>12.91</v>
      </c>
      <c r="J42" s="26">
        <f t="shared" si="4"/>
        <v>13.59</v>
      </c>
      <c r="K42" s="26" t="s">
        <v>72</v>
      </c>
      <c r="L42" s="26"/>
      <c r="M42" s="26" t="s">
        <v>72</v>
      </c>
      <c r="N42" s="56" t="s">
        <v>72</v>
      </c>
      <c r="O42" s="40" t="s">
        <v>72</v>
      </c>
      <c r="P42" s="40" t="s">
        <v>72</v>
      </c>
      <c r="Q42" s="40" t="s">
        <v>72</v>
      </c>
      <c r="R42" s="40" t="s">
        <v>72</v>
      </c>
      <c r="S42" s="40"/>
      <c r="T42" s="40" t="s">
        <v>72</v>
      </c>
      <c r="U42" s="40" t="s">
        <v>72</v>
      </c>
      <c r="V42" s="32" t="s">
        <v>72</v>
      </c>
      <c r="W42" s="40">
        <v>0.57777777777777783</v>
      </c>
      <c r="X42" s="40">
        <v>0.63541666666666663</v>
      </c>
      <c r="Y42" s="40">
        <v>0.6694444444444444</v>
      </c>
      <c r="Z42" s="40">
        <v>0.70208333333333339</v>
      </c>
      <c r="AA42" s="40" t="s">
        <v>450</v>
      </c>
      <c r="AB42" s="40" t="s">
        <v>72</v>
      </c>
      <c r="AC42" s="40" t="s">
        <v>72</v>
      </c>
      <c r="AD42" s="43" t="s">
        <v>450</v>
      </c>
      <c r="AF42" s="56" t="s">
        <v>72</v>
      </c>
      <c r="AG42" s="32" t="s">
        <v>72</v>
      </c>
      <c r="AH42" s="32" t="s">
        <v>72</v>
      </c>
      <c r="AI42" s="32" t="s">
        <v>72</v>
      </c>
      <c r="AJ42" s="40">
        <v>0.57777777777777783</v>
      </c>
      <c r="AK42" s="40">
        <v>0.63541666666666663</v>
      </c>
      <c r="AL42" s="40">
        <v>0.6972222222222223</v>
      </c>
      <c r="AM42" s="32" t="s">
        <v>72</v>
      </c>
      <c r="AN42" s="32" t="s">
        <v>72</v>
      </c>
      <c r="AO42" s="43" t="s">
        <v>450</v>
      </c>
    </row>
    <row r="43" spans="1:41" x14ac:dyDescent="0.3">
      <c r="A43" s="4">
        <v>37</v>
      </c>
      <c r="B43" s="28" t="s">
        <v>41</v>
      </c>
      <c r="C43" s="4" t="s">
        <v>63</v>
      </c>
      <c r="D43" s="5">
        <v>1.53</v>
      </c>
      <c r="E43" s="26"/>
      <c r="F43" s="26" t="s">
        <v>72</v>
      </c>
      <c r="G43" s="26" t="s">
        <v>72</v>
      </c>
      <c r="H43" s="26" t="s">
        <v>72</v>
      </c>
      <c r="I43" s="26">
        <f t="shared" si="6"/>
        <v>14.44</v>
      </c>
      <c r="J43" s="26">
        <f t="shared" si="4"/>
        <v>15.12</v>
      </c>
      <c r="K43" s="26" t="s">
        <v>72</v>
      </c>
      <c r="L43" s="26"/>
      <c r="M43" s="26" t="s">
        <v>72</v>
      </c>
      <c r="N43" s="56" t="s">
        <v>72</v>
      </c>
      <c r="O43" s="40" t="s">
        <v>72</v>
      </c>
      <c r="P43" s="40" t="s">
        <v>72</v>
      </c>
      <c r="Q43" s="40" t="s">
        <v>72</v>
      </c>
      <c r="R43" s="40" t="s">
        <v>72</v>
      </c>
      <c r="S43" s="40"/>
      <c r="T43" s="40" t="s">
        <v>72</v>
      </c>
      <c r="U43" s="40" t="s">
        <v>72</v>
      </c>
      <c r="V43" s="32" t="s">
        <v>72</v>
      </c>
      <c r="W43" s="40">
        <v>0.57986111111111105</v>
      </c>
      <c r="X43" s="40">
        <v>0.6381944444444444</v>
      </c>
      <c r="Y43" s="40">
        <v>0.67152777777777783</v>
      </c>
      <c r="Z43" s="40">
        <v>0.70416666666666661</v>
      </c>
      <c r="AA43" s="40" t="s">
        <v>450</v>
      </c>
      <c r="AB43" s="40" t="s">
        <v>72</v>
      </c>
      <c r="AC43" s="40" t="s">
        <v>72</v>
      </c>
      <c r="AD43" s="43" t="s">
        <v>450</v>
      </c>
      <c r="AF43" s="56" t="s">
        <v>72</v>
      </c>
      <c r="AG43" s="32" t="s">
        <v>72</v>
      </c>
      <c r="AH43" s="32" t="s">
        <v>72</v>
      </c>
      <c r="AI43" s="32" t="s">
        <v>72</v>
      </c>
      <c r="AJ43" s="40">
        <v>0.57986111111111105</v>
      </c>
      <c r="AK43" s="40">
        <v>0.6381944444444444</v>
      </c>
      <c r="AL43" s="40">
        <v>0.69930555555555562</v>
      </c>
      <c r="AM43" s="32" t="s">
        <v>72</v>
      </c>
      <c r="AN43" s="32" t="s">
        <v>72</v>
      </c>
      <c r="AO43" s="43" t="s">
        <v>450</v>
      </c>
    </row>
    <row r="44" spans="1:41" x14ac:dyDescent="0.3">
      <c r="A44" s="4">
        <v>38</v>
      </c>
      <c r="B44" s="28" t="s">
        <v>45</v>
      </c>
      <c r="C44" s="24" t="s">
        <v>10</v>
      </c>
      <c r="D44" s="5">
        <v>0.46</v>
      </c>
      <c r="E44" s="26">
        <v>0.41</v>
      </c>
      <c r="F44" s="26" t="s">
        <v>72</v>
      </c>
      <c r="G44" s="26" t="s">
        <v>72</v>
      </c>
      <c r="H44" s="26" t="s">
        <v>72</v>
      </c>
      <c r="I44" s="26">
        <f>I43+D44</f>
        <v>14.9</v>
      </c>
      <c r="J44" s="26">
        <f t="shared" si="4"/>
        <v>15.58</v>
      </c>
      <c r="K44" s="26">
        <f>K13+E44</f>
        <v>2.08</v>
      </c>
      <c r="L44" s="26"/>
      <c r="M44" s="26" t="s">
        <v>72</v>
      </c>
      <c r="N44" s="56" t="s">
        <v>619</v>
      </c>
      <c r="O44" s="40" t="s">
        <v>620</v>
      </c>
      <c r="P44" s="40" t="s">
        <v>72</v>
      </c>
      <c r="Q44" s="40" t="s">
        <v>72</v>
      </c>
      <c r="R44" s="40" t="s">
        <v>72</v>
      </c>
      <c r="S44" s="40"/>
      <c r="T44" s="40" t="s">
        <v>72</v>
      </c>
      <c r="U44" s="40" t="s">
        <v>72</v>
      </c>
      <c r="V44" s="40">
        <v>0.55138888888888882</v>
      </c>
      <c r="W44" s="40">
        <v>0.5805555555555556</v>
      </c>
      <c r="X44" s="40">
        <v>0.63888888888888895</v>
      </c>
      <c r="Y44" s="40">
        <v>0.67222222222222217</v>
      </c>
      <c r="Z44" s="40">
        <v>0.70486111111111116</v>
      </c>
      <c r="AA44" s="40" t="s">
        <v>450</v>
      </c>
      <c r="AB44" s="40" t="s">
        <v>72</v>
      </c>
      <c r="AC44" s="40" t="s">
        <v>72</v>
      </c>
      <c r="AD44" s="43" t="s">
        <v>450</v>
      </c>
      <c r="AF44" s="56" t="s">
        <v>619</v>
      </c>
      <c r="AG44" s="32" t="s">
        <v>72</v>
      </c>
      <c r="AH44" s="32" t="s">
        <v>72</v>
      </c>
      <c r="AI44" s="32" t="s">
        <v>72</v>
      </c>
      <c r="AJ44" s="40">
        <v>0.5805555555555556</v>
      </c>
      <c r="AK44" s="40">
        <v>0.63888888888888895</v>
      </c>
      <c r="AL44" s="40">
        <v>0.70000000000000007</v>
      </c>
      <c r="AM44" s="32" t="s">
        <v>72</v>
      </c>
      <c r="AN44" s="32" t="s">
        <v>72</v>
      </c>
      <c r="AO44" s="43" t="s">
        <v>450</v>
      </c>
    </row>
    <row r="45" spans="1:41" ht="15" thickBot="1" x14ac:dyDescent="0.35">
      <c r="A45" s="9">
        <v>39</v>
      </c>
      <c r="B45" s="8" t="s">
        <v>6</v>
      </c>
      <c r="C45" s="9" t="s">
        <v>10</v>
      </c>
      <c r="D45" s="15">
        <v>0.78</v>
      </c>
      <c r="E45" s="15">
        <v>0.56999999999999995</v>
      </c>
      <c r="F45" s="15">
        <f>F38+D45</f>
        <v>11.61</v>
      </c>
      <c r="G45" s="15">
        <f>G38+D45</f>
        <v>16.23</v>
      </c>
      <c r="H45" s="15">
        <f>H38+D45</f>
        <v>15.549999999999999</v>
      </c>
      <c r="I45" s="15">
        <f>I44+E45</f>
        <v>15.47</v>
      </c>
      <c r="J45" s="15">
        <f>J44+E45</f>
        <v>16.149999999999999</v>
      </c>
      <c r="K45" s="15">
        <f>K44+E45</f>
        <v>2.65</v>
      </c>
      <c r="L45" s="15"/>
      <c r="M45" s="15">
        <f>M38+D45</f>
        <v>16.22</v>
      </c>
      <c r="N45" s="98" t="s">
        <v>621</v>
      </c>
      <c r="O45" s="99" t="s">
        <v>476</v>
      </c>
      <c r="P45" s="99" t="s">
        <v>443</v>
      </c>
      <c r="Q45" s="99" t="s">
        <v>486</v>
      </c>
      <c r="R45" s="99" t="s">
        <v>503</v>
      </c>
      <c r="S45" s="33" t="s">
        <v>450</v>
      </c>
      <c r="T45" s="99" t="s">
        <v>622</v>
      </c>
      <c r="U45" s="99">
        <v>0.48541666666666666</v>
      </c>
      <c r="V45" s="99">
        <v>0.55208333333333337</v>
      </c>
      <c r="W45" s="99">
        <v>0.58124999999999993</v>
      </c>
      <c r="X45" s="99">
        <v>0.63958333333333328</v>
      </c>
      <c r="Y45" s="99">
        <v>0.67291666666666661</v>
      </c>
      <c r="Z45" s="99">
        <v>0.7055555555555556</v>
      </c>
      <c r="AA45" s="33" t="s">
        <v>450</v>
      </c>
      <c r="AB45" s="99">
        <v>0.74861111111111101</v>
      </c>
      <c r="AC45" s="99">
        <v>0.8027777777777777</v>
      </c>
      <c r="AD45" s="44" t="s">
        <v>450</v>
      </c>
      <c r="AF45" s="98" t="s">
        <v>621</v>
      </c>
      <c r="AG45" s="99" t="s">
        <v>481</v>
      </c>
      <c r="AH45" s="99" t="s">
        <v>585</v>
      </c>
      <c r="AI45" s="99">
        <v>0.47847222222222219</v>
      </c>
      <c r="AJ45" s="99">
        <v>0.58124999999999993</v>
      </c>
      <c r="AK45" s="99">
        <v>0.63958333333333328</v>
      </c>
      <c r="AL45" s="99">
        <v>0.7006944444444444</v>
      </c>
      <c r="AM45" s="99">
        <v>0.75069444444444444</v>
      </c>
      <c r="AN45" s="99">
        <v>0.80625000000000002</v>
      </c>
      <c r="AO45" s="44" t="s">
        <v>450</v>
      </c>
    </row>
    <row r="46" spans="1:41" ht="15" thickBot="1" x14ac:dyDescent="0.35">
      <c r="A46" s="89"/>
      <c r="B46" s="82" t="s">
        <v>185</v>
      </c>
      <c r="C46" s="89"/>
      <c r="D46" s="90"/>
      <c r="E46" s="90"/>
      <c r="F46" s="71">
        <f t="shared" ref="F46:K46" si="13">F45</f>
        <v>11.61</v>
      </c>
      <c r="G46" s="71">
        <f t="shared" si="13"/>
        <v>16.23</v>
      </c>
      <c r="H46" s="71">
        <f t="shared" si="13"/>
        <v>15.549999999999999</v>
      </c>
      <c r="I46" s="71">
        <f t="shared" si="13"/>
        <v>15.47</v>
      </c>
      <c r="J46" s="71">
        <f t="shared" si="13"/>
        <v>16.149999999999999</v>
      </c>
      <c r="K46" s="71">
        <f t="shared" si="13"/>
        <v>2.65</v>
      </c>
      <c r="L46" s="71">
        <f>L11</f>
        <v>2.65</v>
      </c>
      <c r="M46" s="71">
        <f>M45</f>
        <v>16.22</v>
      </c>
      <c r="N46" s="76">
        <f>K46</f>
        <v>2.65</v>
      </c>
      <c r="O46" s="71">
        <f>K46</f>
        <v>2.65</v>
      </c>
      <c r="P46" s="71">
        <f>G45</f>
        <v>16.23</v>
      </c>
      <c r="Q46" s="71">
        <f>H45</f>
        <v>15.549999999999999</v>
      </c>
      <c r="R46" s="71">
        <f>H45</f>
        <v>15.549999999999999</v>
      </c>
      <c r="S46" s="71">
        <f>L46</f>
        <v>2.65</v>
      </c>
      <c r="T46" s="71">
        <f>G45</f>
        <v>16.23</v>
      </c>
      <c r="U46" s="71">
        <f>M46</f>
        <v>16.22</v>
      </c>
      <c r="V46" s="71">
        <f>K46</f>
        <v>2.65</v>
      </c>
      <c r="W46" s="71">
        <f>I45</f>
        <v>15.47</v>
      </c>
      <c r="X46" s="71">
        <f>J45</f>
        <v>16.149999999999999</v>
      </c>
      <c r="Y46" s="71">
        <f>J45</f>
        <v>16.149999999999999</v>
      </c>
      <c r="Z46" s="71">
        <f>I45</f>
        <v>15.47</v>
      </c>
      <c r="AA46" s="71">
        <f>L46</f>
        <v>2.65</v>
      </c>
      <c r="AB46" s="71">
        <f>F45</f>
        <v>11.61</v>
      </c>
      <c r="AC46" s="71">
        <f>G45</f>
        <v>16.23</v>
      </c>
      <c r="AD46" s="75">
        <f>L46</f>
        <v>2.65</v>
      </c>
      <c r="AE46" s="62"/>
      <c r="AF46" s="76">
        <f>K46</f>
        <v>2.65</v>
      </c>
      <c r="AG46" s="71">
        <f>G45</f>
        <v>16.23</v>
      </c>
      <c r="AH46" s="71">
        <f>G45</f>
        <v>16.23</v>
      </c>
      <c r="AI46" s="71">
        <f>M46</f>
        <v>16.22</v>
      </c>
      <c r="AJ46" s="71">
        <f>I45</f>
        <v>15.47</v>
      </c>
      <c r="AK46" s="71">
        <f>J45</f>
        <v>16.149999999999999</v>
      </c>
      <c r="AL46" s="71">
        <f>J45</f>
        <v>16.149999999999999</v>
      </c>
      <c r="AM46" s="71">
        <f>F45</f>
        <v>11.61</v>
      </c>
      <c r="AN46" s="71">
        <f>G45</f>
        <v>16.23</v>
      </c>
      <c r="AO46" s="75">
        <f>S46</f>
        <v>2.65</v>
      </c>
    </row>
    <row r="47" spans="1:41" ht="19.95" customHeight="1" x14ac:dyDescent="0.3">
      <c r="A47" s="64" t="s">
        <v>152</v>
      </c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</row>
    <row r="48" spans="1:41" ht="19.95" customHeight="1" x14ac:dyDescent="0.3">
      <c r="A48" s="65" t="s">
        <v>312</v>
      </c>
      <c r="G48" s="29"/>
      <c r="H48" s="29"/>
      <c r="I48" s="29"/>
      <c r="J48" s="29"/>
      <c r="K48" s="29"/>
      <c r="L48" s="29"/>
      <c r="M48" s="29"/>
    </row>
    <row r="49" spans="1:20" ht="19.95" customHeight="1" x14ac:dyDescent="0.3">
      <c r="A49" s="65" t="s">
        <v>187</v>
      </c>
      <c r="E49" s="1" t="s">
        <v>628</v>
      </c>
      <c r="J49" s="1" t="s">
        <v>629</v>
      </c>
    </row>
    <row r="50" spans="1:20" x14ac:dyDescent="0.3">
      <c r="F50" s="91"/>
      <c r="G50" s="91"/>
      <c r="H50" s="91"/>
      <c r="I50" s="91"/>
      <c r="J50" s="91"/>
      <c r="K50" s="91"/>
      <c r="L50" s="91"/>
      <c r="M50" s="91"/>
    </row>
    <row r="51" spans="1:20" x14ac:dyDescent="0.3">
      <c r="A51" s="175" t="s">
        <v>11</v>
      </c>
      <c r="B51" s="176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x14ac:dyDescent="0.3">
      <c r="A52" s="32" t="s">
        <v>22</v>
      </c>
      <c r="B52" s="92">
        <f>SUM(N46:AD46)</f>
        <v>186.76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x14ac:dyDescent="0.3">
      <c r="A53" s="32" t="s">
        <v>14</v>
      </c>
      <c r="B53" s="92" t="s">
        <v>153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x14ac:dyDescent="0.3">
      <c r="A54" s="32" t="s">
        <v>15</v>
      </c>
      <c r="B54" s="92" t="s">
        <v>153</v>
      </c>
      <c r="D54" s="87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x14ac:dyDescent="0.3">
      <c r="A55" s="32" t="s">
        <v>12</v>
      </c>
      <c r="B55" s="92">
        <f>SUM(AF46:AO46)</f>
        <v>129.59</v>
      </c>
      <c r="D55" s="87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x14ac:dyDescent="0.3">
      <c r="A56" s="32" t="s">
        <v>13</v>
      </c>
      <c r="B56" s="92" t="s">
        <v>153</v>
      </c>
      <c r="D56" s="87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3">
      <c r="A57" s="32" t="s">
        <v>16</v>
      </c>
      <c r="B57" s="92" t="s">
        <v>153</v>
      </c>
      <c r="D57" s="8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3">
      <c r="D58" s="8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3">
      <c r="D59" s="87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3">
      <c r="D60" s="87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3">
      <c r="D61" s="87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3">
      <c r="C62"/>
      <c r="D62" s="87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3">
      <c r="D63" s="87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3">
      <c r="D64" s="88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x14ac:dyDescent="0.3">
      <c r="D65" s="87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x14ac:dyDescent="0.3">
      <c r="D66" s="87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x14ac:dyDescent="0.3">
      <c r="D67" s="8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x14ac:dyDescent="0.3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x14ac:dyDescent="0.3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x14ac:dyDescent="0.3">
      <c r="D70" s="88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x14ac:dyDescent="0.3">
      <c r="D71" s="87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x14ac:dyDescent="0.3">
      <c r="D72" s="87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x14ac:dyDescent="0.3">
      <c r="T73"/>
    </row>
    <row r="74" spans="4:20" x14ac:dyDescent="0.3"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x14ac:dyDescent="0.3"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x14ac:dyDescent="0.3">
      <c r="D76" s="88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x14ac:dyDescent="0.3">
      <c r="D77" s="8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x14ac:dyDescent="0.3">
      <c r="D78" s="87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x14ac:dyDescent="0.3">
      <c r="T79"/>
    </row>
    <row r="80" spans="4:20" x14ac:dyDescent="0.3">
      <c r="T80"/>
    </row>
  </sheetData>
  <mergeCells count="16">
    <mergeCell ref="H5:H6"/>
    <mergeCell ref="I5:I6"/>
    <mergeCell ref="J5:J6"/>
    <mergeCell ref="A51:B51"/>
    <mergeCell ref="G5:G6"/>
    <mergeCell ref="F5:F6"/>
    <mergeCell ref="D5:D6"/>
    <mergeCell ref="A5:A6"/>
    <mergeCell ref="B5:B6"/>
    <mergeCell ref="C5:C6"/>
    <mergeCell ref="E5:E6"/>
    <mergeCell ref="N4:AD4"/>
    <mergeCell ref="K5:K6"/>
    <mergeCell ref="L5:L6"/>
    <mergeCell ref="M5:M6"/>
    <mergeCell ref="AF4:AO4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5A0-0A43-41AC-B2E4-E2C4E708820C}">
  <sheetPr>
    <tabColor theme="0" tint="-0.34998626667073579"/>
  </sheetPr>
  <dimension ref="A1:M428"/>
  <sheetViews>
    <sheetView topLeftCell="A405" workbookViewId="0">
      <selection activeCell="C2" sqref="C2:C428"/>
    </sheetView>
  </sheetViews>
  <sheetFormatPr defaultRowHeight="14.4" x14ac:dyDescent="0.3"/>
  <cols>
    <col min="1" max="1" width="15.5546875" bestFit="1" customWidth="1"/>
    <col min="3" max="3" width="21.5546875" style="107" bestFit="1" customWidth="1"/>
    <col min="4" max="4" width="15.5546875" customWidth="1"/>
    <col min="5" max="5" width="9.33203125" customWidth="1"/>
    <col min="6" max="6" width="7.77734375" bestFit="1" customWidth="1"/>
    <col min="7" max="7" width="29.21875" bestFit="1" customWidth="1"/>
    <col min="8" max="8" width="60" bestFit="1" customWidth="1"/>
  </cols>
  <sheetData>
    <row r="1" spans="1:8" x14ac:dyDescent="0.3">
      <c r="A1" s="23" t="s">
        <v>18</v>
      </c>
      <c r="B1" s="23" t="s">
        <v>19</v>
      </c>
      <c r="C1" s="103" t="s">
        <v>11</v>
      </c>
      <c r="E1" s="86" t="s">
        <v>19</v>
      </c>
      <c r="F1" s="86" t="s">
        <v>698</v>
      </c>
      <c r="G1" s="86" t="s">
        <v>177</v>
      </c>
      <c r="H1" s="86" t="s">
        <v>178</v>
      </c>
    </row>
    <row r="2" spans="1:8" x14ac:dyDescent="0.3">
      <c r="A2" s="143">
        <v>45474</v>
      </c>
      <c r="B2" s="2" t="s">
        <v>12</v>
      </c>
      <c r="C2" s="104">
        <f>VLOOKUP(Tabela1[[#This Row],[Typ dnia]],$E$2:$F$7,2,FALSE)</f>
        <v>270.08</v>
      </c>
      <c r="E2" s="85" t="s">
        <v>22</v>
      </c>
      <c r="F2" s="158">
        <f>'Rozliczenie pracy przewozowej'!B5</f>
        <v>362.64</v>
      </c>
      <c r="G2" s="150" t="s">
        <v>167</v>
      </c>
      <c r="H2" s="150" t="s">
        <v>179</v>
      </c>
    </row>
    <row r="3" spans="1:8" x14ac:dyDescent="0.3">
      <c r="A3" s="143">
        <v>45475</v>
      </c>
      <c r="B3" s="2" t="s">
        <v>12</v>
      </c>
      <c r="C3" s="104">
        <f>VLOOKUP(Tabela1[[#This Row],[Typ dnia]],$E$2:$F$7,2,FALSE)</f>
        <v>270.08</v>
      </c>
      <c r="E3" s="85" t="s">
        <v>14</v>
      </c>
      <c r="F3" s="158">
        <f>'Rozliczenie pracy przewozowej'!C5</f>
        <v>103.32000000000001</v>
      </c>
      <c r="G3" s="150" t="s">
        <v>695</v>
      </c>
      <c r="H3" s="150" t="s">
        <v>657</v>
      </c>
    </row>
    <row r="4" spans="1:8" x14ac:dyDescent="0.3">
      <c r="A4" s="143">
        <v>45476</v>
      </c>
      <c r="B4" s="2" t="s">
        <v>12</v>
      </c>
      <c r="C4" s="104">
        <f>VLOOKUP(Tabela1[[#This Row],[Typ dnia]],$E$2:$F$7,2,FALSE)</f>
        <v>270.08</v>
      </c>
      <c r="E4" s="85" t="s">
        <v>15</v>
      </c>
      <c r="F4" s="158">
        <f>'Rozliczenie pracy przewozowej'!D5</f>
        <v>0</v>
      </c>
      <c r="G4" s="150" t="s">
        <v>168</v>
      </c>
      <c r="H4" s="150" t="s">
        <v>659</v>
      </c>
    </row>
    <row r="5" spans="1:8" x14ac:dyDescent="0.3">
      <c r="A5" s="143">
        <v>45477</v>
      </c>
      <c r="B5" s="2" t="s">
        <v>12</v>
      </c>
      <c r="C5" s="104">
        <f>VLOOKUP(Tabela1[[#This Row],[Typ dnia]],$E$2:$F$7,2,FALSE)</f>
        <v>270.08</v>
      </c>
      <c r="E5" s="85" t="s">
        <v>12</v>
      </c>
      <c r="F5" s="158">
        <f>'Rozliczenie pracy przewozowej'!E5</f>
        <v>270.08</v>
      </c>
      <c r="G5" s="150" t="s">
        <v>696</v>
      </c>
      <c r="H5" s="150" t="s">
        <v>697</v>
      </c>
    </row>
    <row r="6" spans="1:8" x14ac:dyDescent="0.3">
      <c r="A6" s="143">
        <v>45478</v>
      </c>
      <c r="B6" s="2" t="s">
        <v>12</v>
      </c>
      <c r="C6" s="104">
        <f>VLOOKUP(Tabela1[[#This Row],[Typ dnia]],$E$2:$F$7,2,FALSE)</f>
        <v>270.08</v>
      </c>
      <c r="E6" s="85" t="s">
        <v>13</v>
      </c>
      <c r="F6" s="158">
        <f>'Rozliczenie pracy przewozowej'!F5</f>
        <v>132.96</v>
      </c>
      <c r="G6" s="150" t="s">
        <v>699</v>
      </c>
      <c r="H6" s="150" t="s">
        <v>658</v>
      </c>
    </row>
    <row r="7" spans="1:8" x14ac:dyDescent="0.3">
      <c r="A7" s="21">
        <v>45479</v>
      </c>
      <c r="B7" s="144" t="s">
        <v>13</v>
      </c>
      <c r="C7" s="105">
        <f>VLOOKUP(Tabela1[[#This Row],[Typ dnia]],$E$2:$F$7,2,FALSE)</f>
        <v>132.96</v>
      </c>
      <c r="E7" s="20" t="s">
        <v>313</v>
      </c>
      <c r="F7" s="149">
        <v>0</v>
      </c>
    </row>
    <row r="8" spans="1:8" x14ac:dyDescent="0.3">
      <c r="A8" s="22">
        <v>45480</v>
      </c>
      <c r="B8" s="145" t="s">
        <v>20</v>
      </c>
      <c r="C8" s="106">
        <f>VLOOKUP(Tabela1[[#This Row],[Typ dnia]],$E$2:$F$7,2,FALSE)</f>
        <v>0</v>
      </c>
    </row>
    <row r="9" spans="1:8" x14ac:dyDescent="0.3">
      <c r="A9" s="143">
        <v>45481</v>
      </c>
      <c r="B9" s="2" t="s">
        <v>12</v>
      </c>
      <c r="C9" s="104">
        <f>VLOOKUP(Tabela1[[#This Row],[Typ dnia]],$E$2:$F$7,2,FALSE)</f>
        <v>270.08</v>
      </c>
    </row>
    <row r="10" spans="1:8" x14ac:dyDescent="0.3">
      <c r="A10" s="143">
        <v>45482</v>
      </c>
      <c r="B10" s="2" t="s">
        <v>12</v>
      </c>
      <c r="C10" s="104">
        <f>VLOOKUP(Tabela1[[#This Row],[Typ dnia]],$E$2:$F$7,2,FALSE)</f>
        <v>270.08</v>
      </c>
      <c r="E10" s="20"/>
    </row>
    <row r="11" spans="1:8" x14ac:dyDescent="0.3">
      <c r="A11" s="143">
        <v>45483</v>
      </c>
      <c r="B11" s="2" t="s">
        <v>12</v>
      </c>
      <c r="C11" s="104">
        <f>VLOOKUP(Tabela1[[#This Row],[Typ dnia]],$E$2:$F$7,2,FALSE)</f>
        <v>270.08</v>
      </c>
      <c r="E11" s="20"/>
    </row>
    <row r="12" spans="1:8" x14ac:dyDescent="0.3">
      <c r="A12" s="143">
        <v>45484</v>
      </c>
      <c r="B12" s="2" t="s">
        <v>12</v>
      </c>
      <c r="C12" s="104">
        <f>VLOOKUP(Tabela1[[#This Row],[Typ dnia]],$E$2:$F$7,2,FALSE)</f>
        <v>270.08</v>
      </c>
      <c r="E12" s="20"/>
    </row>
    <row r="13" spans="1:8" x14ac:dyDescent="0.3">
      <c r="A13" s="143">
        <v>45485</v>
      </c>
      <c r="B13" s="2" t="s">
        <v>12</v>
      </c>
      <c r="C13" s="104">
        <f>VLOOKUP(Tabela1[[#This Row],[Typ dnia]],$E$2:$F$7,2,FALSE)</f>
        <v>270.08</v>
      </c>
      <c r="E13" s="20"/>
    </row>
    <row r="14" spans="1:8" x14ac:dyDescent="0.3">
      <c r="A14" s="21">
        <v>45486</v>
      </c>
      <c r="B14" s="144" t="s">
        <v>13</v>
      </c>
      <c r="C14" s="105">
        <f>VLOOKUP(Tabela1[[#This Row],[Typ dnia]],$E$2:$F$7,2,FALSE)</f>
        <v>132.96</v>
      </c>
      <c r="E14" s="20"/>
    </row>
    <row r="15" spans="1:8" x14ac:dyDescent="0.3">
      <c r="A15" s="22">
        <v>45487</v>
      </c>
      <c r="B15" s="145" t="s">
        <v>20</v>
      </c>
      <c r="C15" s="106">
        <f>VLOOKUP(Tabela1[[#This Row],[Typ dnia]],$E$2:$F$7,2,FALSE)</f>
        <v>0</v>
      </c>
      <c r="E15" s="20"/>
    </row>
    <row r="16" spans="1:8" x14ac:dyDescent="0.3">
      <c r="A16" s="143">
        <v>45488</v>
      </c>
      <c r="B16" s="2" t="s">
        <v>12</v>
      </c>
      <c r="C16" s="104">
        <f>VLOOKUP(Tabela1[[#This Row],[Typ dnia]],$E$2:$F$7,2,FALSE)</f>
        <v>270.08</v>
      </c>
    </row>
    <row r="17" spans="1:13" x14ac:dyDescent="0.3">
      <c r="A17" s="143">
        <v>45489</v>
      </c>
      <c r="B17" s="2" t="s">
        <v>12</v>
      </c>
      <c r="C17" s="104">
        <f>VLOOKUP(Tabela1[[#This Row],[Typ dnia]],$E$2:$F$7,2,FALSE)</f>
        <v>270.08</v>
      </c>
      <c r="E17" s="20"/>
      <c r="F17" s="102"/>
    </row>
    <row r="18" spans="1:13" x14ac:dyDescent="0.3">
      <c r="A18" s="143">
        <v>45490</v>
      </c>
      <c r="B18" s="2" t="s">
        <v>12</v>
      </c>
      <c r="C18" s="104">
        <f>VLOOKUP(Tabela1[[#This Row],[Typ dnia]],$E$2:$F$7,2,FALSE)</f>
        <v>270.08</v>
      </c>
      <c r="E18" s="20"/>
      <c r="F18" s="102"/>
    </row>
    <row r="19" spans="1:13" x14ac:dyDescent="0.3">
      <c r="A19" s="143">
        <v>45491</v>
      </c>
      <c r="B19" s="2" t="s">
        <v>12</v>
      </c>
      <c r="C19" s="104">
        <f>VLOOKUP(Tabela1[[#This Row],[Typ dnia]],$E$2:$F$7,2,FALSE)</f>
        <v>270.08</v>
      </c>
      <c r="E19" s="20"/>
      <c r="F19" s="101"/>
    </row>
    <row r="20" spans="1:13" x14ac:dyDescent="0.3">
      <c r="A20" s="143">
        <v>45492</v>
      </c>
      <c r="B20" s="2" t="s">
        <v>12</v>
      </c>
      <c r="C20" s="104">
        <f>VLOOKUP(Tabela1[[#This Row],[Typ dnia]],$E$2:$F$7,2,FALSE)</f>
        <v>270.08</v>
      </c>
      <c r="E20" s="20"/>
      <c r="F20" s="101"/>
    </row>
    <row r="21" spans="1:13" x14ac:dyDescent="0.3">
      <c r="A21" s="21">
        <v>45493</v>
      </c>
      <c r="B21" s="144" t="s">
        <v>13</v>
      </c>
      <c r="C21" s="105">
        <f>VLOOKUP(Tabela1[[#This Row],[Typ dnia]],$E$2:$F$7,2,FALSE)</f>
        <v>132.96</v>
      </c>
      <c r="E21" s="20"/>
      <c r="F21" s="101"/>
    </row>
    <row r="22" spans="1:13" x14ac:dyDescent="0.3">
      <c r="A22" s="22">
        <v>45494</v>
      </c>
      <c r="B22" s="145" t="s">
        <v>20</v>
      </c>
      <c r="C22" s="106">
        <f>VLOOKUP(Tabela1[[#This Row],[Typ dnia]],$E$2:$F$7,2,FALSE)</f>
        <v>0</v>
      </c>
      <c r="E22" s="20"/>
      <c r="F22" s="101"/>
    </row>
    <row r="23" spans="1:13" x14ac:dyDescent="0.3">
      <c r="A23" s="143">
        <v>45495</v>
      </c>
      <c r="B23" s="2" t="s">
        <v>12</v>
      </c>
      <c r="C23" s="104">
        <f>VLOOKUP(Tabela1[[#This Row],[Typ dnia]],$E$2:$F$7,2,FALSE)</f>
        <v>270.08</v>
      </c>
    </row>
    <row r="24" spans="1:13" x14ac:dyDescent="0.3">
      <c r="A24" s="143">
        <v>45496</v>
      </c>
      <c r="B24" s="2" t="s">
        <v>12</v>
      </c>
      <c r="C24" s="104">
        <f>VLOOKUP(Tabela1[[#This Row],[Typ dnia]],$E$2:$F$7,2,FALSE)</f>
        <v>270.08</v>
      </c>
    </row>
    <row r="25" spans="1:13" x14ac:dyDescent="0.3">
      <c r="A25" s="143">
        <v>45497</v>
      </c>
      <c r="B25" s="2" t="s">
        <v>12</v>
      </c>
      <c r="C25" s="104">
        <f>VLOOKUP(Tabela1[[#This Row],[Typ dnia]],$E$2:$F$7,2,FALSE)</f>
        <v>270.08</v>
      </c>
    </row>
    <row r="26" spans="1:13" x14ac:dyDescent="0.3">
      <c r="A26" s="143">
        <v>45498</v>
      </c>
      <c r="B26" s="2" t="s">
        <v>12</v>
      </c>
      <c r="C26" s="104">
        <f>VLOOKUP(Tabela1[[#This Row],[Typ dnia]],$E$2:$F$7,2,FALSE)</f>
        <v>270.08</v>
      </c>
      <c r="H26" s="102"/>
      <c r="I26" s="102"/>
      <c r="J26" s="102"/>
      <c r="K26" s="102"/>
      <c r="L26" s="102"/>
      <c r="M26" s="102"/>
    </row>
    <row r="27" spans="1:13" x14ac:dyDescent="0.3">
      <c r="A27" s="143">
        <v>45499</v>
      </c>
      <c r="B27" s="2" t="s">
        <v>12</v>
      </c>
      <c r="C27" s="104">
        <f>VLOOKUP(Tabela1[[#This Row],[Typ dnia]],$E$2:$F$7,2,FALSE)</f>
        <v>270.08</v>
      </c>
      <c r="H27" s="102"/>
      <c r="I27" s="102"/>
      <c r="J27" s="102"/>
      <c r="K27" s="102"/>
      <c r="L27" s="102"/>
      <c r="M27" s="102"/>
    </row>
    <row r="28" spans="1:13" x14ac:dyDescent="0.3">
      <c r="A28" s="21">
        <v>45500</v>
      </c>
      <c r="B28" s="144" t="s">
        <v>13</v>
      </c>
      <c r="C28" s="105">
        <f>VLOOKUP(Tabela1[[#This Row],[Typ dnia]],$E$2:$F$7,2,FALSE)</f>
        <v>132.96</v>
      </c>
      <c r="E28" s="86"/>
      <c r="H28" s="102"/>
      <c r="I28" s="102"/>
      <c r="J28" s="102"/>
      <c r="K28" s="102"/>
      <c r="L28" s="102"/>
      <c r="M28" s="102"/>
    </row>
    <row r="29" spans="1:13" x14ac:dyDescent="0.3">
      <c r="A29" s="22">
        <v>45501</v>
      </c>
      <c r="B29" s="145" t="s">
        <v>20</v>
      </c>
      <c r="C29" s="106">
        <f>VLOOKUP(Tabela1[[#This Row],[Typ dnia]],$E$2:$F$7,2,FALSE)</f>
        <v>0</v>
      </c>
      <c r="H29" s="102"/>
      <c r="I29" s="102"/>
      <c r="J29" s="102"/>
      <c r="K29" s="102"/>
      <c r="L29" s="102"/>
      <c r="M29" s="102"/>
    </row>
    <row r="30" spans="1:13" x14ac:dyDescent="0.3">
      <c r="A30" s="143">
        <v>45502</v>
      </c>
      <c r="B30" s="2" t="s">
        <v>12</v>
      </c>
      <c r="C30" s="104">
        <f>VLOOKUP(Tabela1[[#This Row],[Typ dnia]],$E$2:$F$7,2,FALSE)</f>
        <v>270.08</v>
      </c>
      <c r="H30" s="102"/>
      <c r="I30" s="102"/>
      <c r="J30" s="102"/>
      <c r="K30" s="102"/>
      <c r="L30" s="102"/>
      <c r="M30" s="102"/>
    </row>
    <row r="31" spans="1:13" x14ac:dyDescent="0.3">
      <c r="A31" s="143">
        <v>45503</v>
      </c>
      <c r="B31" s="2" t="s">
        <v>12</v>
      </c>
      <c r="C31" s="104">
        <f>VLOOKUP(Tabela1[[#This Row],[Typ dnia]],$E$2:$F$7,2,FALSE)</f>
        <v>270.08</v>
      </c>
      <c r="H31" s="102"/>
      <c r="I31" s="102"/>
      <c r="J31" s="102"/>
      <c r="K31" s="102"/>
      <c r="L31" s="102"/>
      <c r="M31" s="102"/>
    </row>
    <row r="32" spans="1:13" x14ac:dyDescent="0.3">
      <c r="A32" s="143">
        <v>45504</v>
      </c>
      <c r="B32" s="2" t="s">
        <v>12</v>
      </c>
      <c r="C32" s="104">
        <f>VLOOKUP(Tabela1[[#This Row],[Typ dnia]],$E$2:$F$7,2,FALSE)</f>
        <v>270.08</v>
      </c>
      <c r="H32" s="102"/>
      <c r="I32" s="102"/>
      <c r="J32" s="102"/>
      <c r="K32" s="102"/>
      <c r="L32" s="102"/>
      <c r="M32" s="102"/>
    </row>
    <row r="33" spans="1:4" x14ac:dyDescent="0.3">
      <c r="A33" s="143">
        <v>45505</v>
      </c>
      <c r="B33" s="2" t="s">
        <v>12</v>
      </c>
      <c r="C33" s="104">
        <f>VLOOKUP(Tabela1[[#This Row],[Typ dnia]],$E$2:$F$7,2,FALSE)</f>
        <v>270.08</v>
      </c>
    </row>
    <row r="34" spans="1:4" x14ac:dyDescent="0.3">
      <c r="A34" s="143">
        <v>45506</v>
      </c>
      <c r="B34" s="2" t="s">
        <v>12</v>
      </c>
      <c r="C34" s="104">
        <f>VLOOKUP(Tabela1[[#This Row],[Typ dnia]],$E$2:$F$7,2,FALSE)</f>
        <v>270.08</v>
      </c>
    </row>
    <row r="35" spans="1:4" x14ac:dyDescent="0.3">
      <c r="A35" s="21">
        <v>45507</v>
      </c>
      <c r="B35" s="144" t="s">
        <v>13</v>
      </c>
      <c r="C35" s="105">
        <f>VLOOKUP(Tabela1[[#This Row],[Typ dnia]],$E$2:$F$7,2,FALSE)</f>
        <v>132.96</v>
      </c>
    </row>
    <row r="36" spans="1:4" x14ac:dyDescent="0.3">
      <c r="A36" s="22">
        <v>45508</v>
      </c>
      <c r="B36" s="145" t="s">
        <v>20</v>
      </c>
      <c r="C36" s="106">
        <f>VLOOKUP(Tabela1[[#This Row],[Typ dnia]],$E$2:$F$7,2,FALSE)</f>
        <v>0</v>
      </c>
    </row>
    <row r="37" spans="1:4" x14ac:dyDescent="0.3">
      <c r="A37" s="143">
        <v>45509</v>
      </c>
      <c r="B37" s="2" t="s">
        <v>12</v>
      </c>
      <c r="C37" s="104">
        <f>VLOOKUP(Tabela1[[#This Row],[Typ dnia]],$E$2:$F$7,2,FALSE)</f>
        <v>270.08</v>
      </c>
    </row>
    <row r="38" spans="1:4" x14ac:dyDescent="0.3">
      <c r="A38" s="143">
        <v>45510</v>
      </c>
      <c r="B38" s="2" t="s">
        <v>12</v>
      </c>
      <c r="C38" s="104">
        <f>VLOOKUP(Tabela1[[#This Row],[Typ dnia]],$E$2:$F$7,2,FALSE)</f>
        <v>270.08</v>
      </c>
    </row>
    <row r="39" spans="1:4" x14ac:dyDescent="0.3">
      <c r="A39" s="143">
        <v>45511</v>
      </c>
      <c r="B39" s="2" t="s">
        <v>12</v>
      </c>
      <c r="C39" s="104">
        <f>VLOOKUP(Tabela1[[#This Row],[Typ dnia]],$E$2:$F$7,2,FALSE)</f>
        <v>270.08</v>
      </c>
    </row>
    <row r="40" spans="1:4" x14ac:dyDescent="0.3">
      <c r="A40" s="143">
        <v>45512</v>
      </c>
      <c r="B40" s="2" t="s">
        <v>12</v>
      </c>
      <c r="C40" s="104">
        <f>VLOOKUP(Tabela1[[#This Row],[Typ dnia]],$E$2:$F$7,2,FALSE)</f>
        <v>270.08</v>
      </c>
    </row>
    <row r="41" spans="1:4" x14ac:dyDescent="0.3">
      <c r="A41" s="143">
        <v>45513</v>
      </c>
      <c r="B41" s="2" t="s">
        <v>12</v>
      </c>
      <c r="C41" s="104">
        <f>VLOOKUP(Tabela1[[#This Row],[Typ dnia]],$E$2:$F$7,2,FALSE)</f>
        <v>270.08</v>
      </c>
    </row>
    <row r="42" spans="1:4" x14ac:dyDescent="0.3">
      <c r="A42" s="21">
        <v>45514</v>
      </c>
      <c r="B42" s="144" t="s">
        <v>13</v>
      </c>
      <c r="C42" s="105">
        <f>VLOOKUP(Tabela1[[#This Row],[Typ dnia]],$E$2:$F$7,2,FALSE)</f>
        <v>132.96</v>
      </c>
    </row>
    <row r="43" spans="1:4" x14ac:dyDescent="0.3">
      <c r="A43" s="22">
        <v>45515</v>
      </c>
      <c r="B43" s="145" t="s">
        <v>20</v>
      </c>
      <c r="C43" s="106">
        <f>VLOOKUP(Tabela1[[#This Row],[Typ dnia]],$E$2:$F$7,2,FALSE)</f>
        <v>0</v>
      </c>
    </row>
    <row r="44" spans="1:4" x14ac:dyDescent="0.3">
      <c r="A44" s="143">
        <v>45516</v>
      </c>
      <c r="B44" s="2" t="s">
        <v>12</v>
      </c>
      <c r="C44" s="104">
        <f>VLOOKUP(Tabela1[[#This Row],[Typ dnia]],$E$2:$F$7,2,FALSE)</f>
        <v>270.08</v>
      </c>
    </row>
    <row r="45" spans="1:4" x14ac:dyDescent="0.3">
      <c r="A45" s="143">
        <v>45517</v>
      </c>
      <c r="B45" s="2" t="s">
        <v>12</v>
      </c>
      <c r="C45" s="104">
        <f>VLOOKUP(Tabela1[[#This Row],[Typ dnia]],$E$2:$F$7,2,FALSE)</f>
        <v>270.08</v>
      </c>
    </row>
    <row r="46" spans="1:4" x14ac:dyDescent="0.3">
      <c r="A46" s="143">
        <v>45518</v>
      </c>
      <c r="B46" s="2" t="s">
        <v>12</v>
      </c>
      <c r="C46" s="104">
        <f>VLOOKUP(Tabela1[[#This Row],[Typ dnia]],$E$2:$F$7,2,FALSE)</f>
        <v>270.08</v>
      </c>
    </row>
    <row r="47" spans="1:4" x14ac:dyDescent="0.3">
      <c r="A47" s="22">
        <v>45519</v>
      </c>
      <c r="B47" s="145" t="s">
        <v>20</v>
      </c>
      <c r="C47" s="106">
        <f>VLOOKUP(Tabela1[[#This Row],[Typ dnia]],$E$2:$F$7,2,FALSE)</f>
        <v>0</v>
      </c>
      <c r="D47" t="s">
        <v>21</v>
      </c>
    </row>
    <row r="48" spans="1:4" x14ac:dyDescent="0.3">
      <c r="A48" s="143">
        <v>45520</v>
      </c>
      <c r="B48" s="2" t="s">
        <v>12</v>
      </c>
      <c r="C48" s="104">
        <f>VLOOKUP(Tabela1[[#This Row],[Typ dnia]],$E$2:$F$7,2,FALSE)</f>
        <v>270.08</v>
      </c>
    </row>
    <row r="49" spans="1:3" x14ac:dyDescent="0.3">
      <c r="A49" s="21">
        <v>45521</v>
      </c>
      <c r="B49" s="144" t="s">
        <v>13</v>
      </c>
      <c r="C49" s="105">
        <f>VLOOKUP(Tabela1[[#This Row],[Typ dnia]],$E$2:$F$7,2,FALSE)</f>
        <v>132.96</v>
      </c>
    </row>
    <row r="50" spans="1:3" x14ac:dyDescent="0.3">
      <c r="A50" s="22">
        <v>45522</v>
      </c>
      <c r="B50" s="145" t="s">
        <v>20</v>
      </c>
      <c r="C50" s="106">
        <f>VLOOKUP(Tabela1[[#This Row],[Typ dnia]],$E$2:$F$7,2,FALSE)</f>
        <v>0</v>
      </c>
    </row>
    <row r="51" spans="1:3" x14ac:dyDescent="0.3">
      <c r="A51" s="143">
        <v>45523</v>
      </c>
      <c r="B51" s="2" t="s">
        <v>12</v>
      </c>
      <c r="C51" s="104">
        <f>VLOOKUP(Tabela1[[#This Row],[Typ dnia]],$E$2:$F$7,2,FALSE)</f>
        <v>270.08</v>
      </c>
    </row>
    <row r="52" spans="1:3" x14ac:dyDescent="0.3">
      <c r="A52" s="143">
        <v>45524</v>
      </c>
      <c r="B52" s="2" t="s">
        <v>12</v>
      </c>
      <c r="C52" s="104">
        <f>VLOOKUP(Tabela1[[#This Row],[Typ dnia]],$E$2:$F$7,2,FALSE)</f>
        <v>270.08</v>
      </c>
    </row>
    <row r="53" spans="1:3" x14ac:dyDescent="0.3">
      <c r="A53" s="143">
        <v>45525</v>
      </c>
      <c r="B53" s="2" t="s">
        <v>12</v>
      </c>
      <c r="C53" s="104">
        <f>VLOOKUP(Tabela1[[#This Row],[Typ dnia]],$E$2:$F$7,2,FALSE)</f>
        <v>270.08</v>
      </c>
    </row>
    <row r="54" spans="1:3" x14ac:dyDescent="0.3">
      <c r="A54" s="143">
        <v>45526</v>
      </c>
      <c r="B54" s="2" t="s">
        <v>12</v>
      </c>
      <c r="C54" s="104">
        <f>VLOOKUP(Tabela1[[#This Row],[Typ dnia]],$E$2:$F$7,2,FALSE)</f>
        <v>270.08</v>
      </c>
    </row>
    <row r="55" spans="1:3" x14ac:dyDescent="0.3">
      <c r="A55" s="143">
        <v>45527</v>
      </c>
      <c r="B55" s="2" t="s">
        <v>12</v>
      </c>
      <c r="C55" s="104">
        <f>VLOOKUP(Tabela1[[#This Row],[Typ dnia]],$E$2:$F$7,2,FALSE)</f>
        <v>270.08</v>
      </c>
    </row>
    <row r="56" spans="1:3" x14ac:dyDescent="0.3">
      <c r="A56" s="21">
        <v>45528</v>
      </c>
      <c r="B56" s="144" t="s">
        <v>13</v>
      </c>
      <c r="C56" s="105">
        <f>VLOOKUP(Tabela1[[#This Row],[Typ dnia]],$E$2:$F$7,2,FALSE)</f>
        <v>132.96</v>
      </c>
    </row>
    <row r="57" spans="1:3" x14ac:dyDescent="0.3">
      <c r="A57" s="22">
        <v>45529</v>
      </c>
      <c r="B57" s="145" t="s">
        <v>20</v>
      </c>
      <c r="C57" s="106">
        <f>VLOOKUP(Tabela1[[#This Row],[Typ dnia]],$E$2:$F$7,2,FALSE)</f>
        <v>0</v>
      </c>
    </row>
    <row r="58" spans="1:3" x14ac:dyDescent="0.3">
      <c r="A58" s="143">
        <v>45530</v>
      </c>
      <c r="B58" s="2" t="s">
        <v>12</v>
      </c>
      <c r="C58" s="104">
        <f>VLOOKUP(Tabela1[[#This Row],[Typ dnia]],$E$2:$F$7,2,FALSE)</f>
        <v>270.08</v>
      </c>
    </row>
    <row r="59" spans="1:3" x14ac:dyDescent="0.3">
      <c r="A59" s="143">
        <v>45531</v>
      </c>
      <c r="B59" s="2" t="s">
        <v>12</v>
      </c>
      <c r="C59" s="104">
        <f>VLOOKUP(Tabela1[[#This Row],[Typ dnia]],$E$2:$F$7,2,FALSE)</f>
        <v>270.08</v>
      </c>
    </row>
    <row r="60" spans="1:3" x14ac:dyDescent="0.3">
      <c r="A60" s="143">
        <v>45532</v>
      </c>
      <c r="B60" s="2" t="s">
        <v>12</v>
      </c>
      <c r="C60" s="104">
        <f>VLOOKUP(Tabela1[[#This Row],[Typ dnia]],$E$2:$F$7,2,FALSE)</f>
        <v>270.08</v>
      </c>
    </row>
    <row r="61" spans="1:3" x14ac:dyDescent="0.3">
      <c r="A61" s="143">
        <v>45533</v>
      </c>
      <c r="B61" s="2" t="s">
        <v>12</v>
      </c>
      <c r="C61" s="104">
        <f>VLOOKUP(Tabela1[[#This Row],[Typ dnia]],$E$2:$F$7,2,FALSE)</f>
        <v>270.08</v>
      </c>
    </row>
    <row r="62" spans="1:3" x14ac:dyDescent="0.3">
      <c r="A62" s="143">
        <v>45534</v>
      </c>
      <c r="B62" s="2" t="s">
        <v>12</v>
      </c>
      <c r="C62" s="104">
        <f>VLOOKUP(Tabela1[[#This Row],[Typ dnia]],$E$2:$F$7,2,FALSE)</f>
        <v>270.08</v>
      </c>
    </row>
    <row r="63" spans="1:3" x14ac:dyDescent="0.3">
      <c r="A63" s="21">
        <v>45535</v>
      </c>
      <c r="B63" s="144" t="s">
        <v>13</v>
      </c>
      <c r="C63" s="105">
        <f>VLOOKUP(Tabela1[[#This Row],[Typ dnia]],$E$2:$F$7,2,FALSE)</f>
        <v>132.96</v>
      </c>
    </row>
    <row r="64" spans="1:3" x14ac:dyDescent="0.3">
      <c r="A64" s="22">
        <v>45536</v>
      </c>
      <c r="B64" s="145" t="s">
        <v>20</v>
      </c>
      <c r="C64" s="106">
        <f>VLOOKUP(Tabela1[[#This Row],[Typ dnia]],$E$2:$F$7,2,FALSE)</f>
        <v>0</v>
      </c>
    </row>
    <row r="65" spans="1:3" x14ac:dyDescent="0.3">
      <c r="A65" s="143">
        <v>45537</v>
      </c>
      <c r="B65" s="2" t="s">
        <v>22</v>
      </c>
      <c r="C65" s="104">
        <f>VLOOKUP(Tabela1[[#This Row],[Typ dnia]],$E$2:$F$7,2,FALSE)</f>
        <v>362.64</v>
      </c>
    </row>
    <row r="66" spans="1:3" x14ac:dyDescent="0.3">
      <c r="A66" s="143">
        <v>45538</v>
      </c>
      <c r="B66" s="2" t="s">
        <v>22</v>
      </c>
      <c r="C66" s="104">
        <f>VLOOKUP(Tabela1[[#This Row],[Typ dnia]],$E$2:$F$7,2,FALSE)</f>
        <v>362.64</v>
      </c>
    </row>
    <row r="67" spans="1:3" x14ac:dyDescent="0.3">
      <c r="A67" s="143">
        <v>45539</v>
      </c>
      <c r="B67" s="2" t="s">
        <v>22</v>
      </c>
      <c r="C67" s="104">
        <f>VLOOKUP(Tabela1[[#This Row],[Typ dnia]],$E$2:$F$7,2,FALSE)</f>
        <v>362.64</v>
      </c>
    </row>
    <row r="68" spans="1:3" x14ac:dyDescent="0.3">
      <c r="A68" s="143">
        <v>45540</v>
      </c>
      <c r="B68" s="2" t="s">
        <v>22</v>
      </c>
      <c r="C68" s="104">
        <f>VLOOKUP(Tabela1[[#This Row],[Typ dnia]],$E$2:$F$7,2,FALSE)</f>
        <v>362.64</v>
      </c>
    </row>
    <row r="69" spans="1:3" x14ac:dyDescent="0.3">
      <c r="A69" s="143">
        <v>45541</v>
      </c>
      <c r="B69" s="2" t="s">
        <v>22</v>
      </c>
      <c r="C69" s="104">
        <f>VLOOKUP(Tabela1[[#This Row],[Typ dnia]],$E$2:$F$7,2,FALSE)</f>
        <v>362.64</v>
      </c>
    </row>
    <row r="70" spans="1:3" x14ac:dyDescent="0.3">
      <c r="A70" s="21">
        <v>45542</v>
      </c>
      <c r="B70" s="144" t="s">
        <v>13</v>
      </c>
      <c r="C70" s="105">
        <f>VLOOKUP(Tabela1[[#This Row],[Typ dnia]],$E$2:$F$7,2,FALSE)</f>
        <v>132.96</v>
      </c>
    </row>
    <row r="71" spans="1:3" x14ac:dyDescent="0.3">
      <c r="A71" s="22">
        <v>45543</v>
      </c>
      <c r="B71" s="145" t="s">
        <v>20</v>
      </c>
      <c r="C71" s="106">
        <f>VLOOKUP(Tabela1[[#This Row],[Typ dnia]],$E$2:$F$7,2,FALSE)</f>
        <v>0</v>
      </c>
    </row>
    <row r="72" spans="1:3" x14ac:dyDescent="0.3">
      <c r="A72" s="143">
        <v>45544</v>
      </c>
      <c r="B72" s="2" t="s">
        <v>22</v>
      </c>
      <c r="C72" s="104">
        <f>VLOOKUP(Tabela1[[#This Row],[Typ dnia]],$E$2:$F$7,2,FALSE)</f>
        <v>362.64</v>
      </c>
    </row>
    <row r="73" spans="1:3" x14ac:dyDescent="0.3">
      <c r="A73" s="143">
        <v>45545</v>
      </c>
      <c r="B73" s="2" t="s">
        <v>22</v>
      </c>
      <c r="C73" s="104">
        <f>VLOOKUP(Tabela1[[#This Row],[Typ dnia]],$E$2:$F$7,2,FALSE)</f>
        <v>362.64</v>
      </c>
    </row>
    <row r="74" spans="1:3" x14ac:dyDescent="0.3">
      <c r="A74" s="143">
        <v>45546</v>
      </c>
      <c r="B74" s="2" t="s">
        <v>22</v>
      </c>
      <c r="C74" s="104">
        <f>VLOOKUP(Tabela1[[#This Row],[Typ dnia]],$E$2:$F$7,2,FALSE)</f>
        <v>362.64</v>
      </c>
    </row>
    <row r="75" spans="1:3" x14ac:dyDescent="0.3">
      <c r="A75" s="143">
        <v>45547</v>
      </c>
      <c r="B75" s="2" t="s">
        <v>22</v>
      </c>
      <c r="C75" s="104">
        <f>VLOOKUP(Tabela1[[#This Row],[Typ dnia]],$E$2:$F$7,2,FALSE)</f>
        <v>362.64</v>
      </c>
    </row>
    <row r="76" spans="1:3" x14ac:dyDescent="0.3">
      <c r="A76" s="143">
        <v>45548</v>
      </c>
      <c r="B76" s="2" t="s">
        <v>22</v>
      </c>
      <c r="C76" s="104">
        <f>VLOOKUP(Tabela1[[#This Row],[Typ dnia]],$E$2:$F$7,2,FALSE)</f>
        <v>362.64</v>
      </c>
    </row>
    <row r="77" spans="1:3" x14ac:dyDescent="0.3">
      <c r="A77" s="21">
        <v>45549</v>
      </c>
      <c r="B77" s="144" t="s">
        <v>13</v>
      </c>
      <c r="C77" s="105">
        <f>VLOOKUP(Tabela1[[#This Row],[Typ dnia]],$E$2:$F$7,2,FALSE)</f>
        <v>132.96</v>
      </c>
    </row>
    <row r="78" spans="1:3" x14ac:dyDescent="0.3">
      <c r="A78" s="22">
        <v>45550</v>
      </c>
      <c r="B78" s="145" t="s">
        <v>20</v>
      </c>
      <c r="C78" s="106">
        <f>VLOOKUP(Tabela1[[#This Row],[Typ dnia]],$E$2:$F$7,2,FALSE)</f>
        <v>0</v>
      </c>
    </row>
    <row r="79" spans="1:3" x14ac:dyDescent="0.3">
      <c r="A79" s="143">
        <v>45551</v>
      </c>
      <c r="B79" s="2" t="s">
        <v>22</v>
      </c>
      <c r="C79" s="104">
        <f>VLOOKUP(Tabela1[[#This Row],[Typ dnia]],$E$2:$F$7,2,FALSE)</f>
        <v>362.64</v>
      </c>
    </row>
    <row r="80" spans="1:3" x14ac:dyDescent="0.3">
      <c r="A80" s="143">
        <v>45552</v>
      </c>
      <c r="B80" s="2" t="s">
        <v>22</v>
      </c>
      <c r="C80" s="104">
        <f>VLOOKUP(Tabela1[[#This Row],[Typ dnia]],$E$2:$F$7,2,FALSE)</f>
        <v>362.64</v>
      </c>
    </row>
    <row r="81" spans="1:3" x14ac:dyDescent="0.3">
      <c r="A81" s="143">
        <v>45553</v>
      </c>
      <c r="B81" s="2" t="s">
        <v>22</v>
      </c>
      <c r="C81" s="104">
        <f>VLOOKUP(Tabela1[[#This Row],[Typ dnia]],$E$2:$F$7,2,FALSE)</f>
        <v>362.64</v>
      </c>
    </row>
    <row r="82" spans="1:3" x14ac:dyDescent="0.3">
      <c r="A82" s="143">
        <v>45554</v>
      </c>
      <c r="B82" s="2" t="s">
        <v>22</v>
      </c>
      <c r="C82" s="104">
        <f>VLOOKUP(Tabela1[[#This Row],[Typ dnia]],$E$2:$F$7,2,FALSE)</f>
        <v>362.64</v>
      </c>
    </row>
    <row r="83" spans="1:3" x14ac:dyDescent="0.3">
      <c r="A83" s="143">
        <v>45555</v>
      </c>
      <c r="B83" s="2" t="s">
        <v>22</v>
      </c>
      <c r="C83" s="104">
        <f>VLOOKUP(Tabela1[[#This Row],[Typ dnia]],$E$2:$F$7,2,FALSE)</f>
        <v>362.64</v>
      </c>
    </row>
    <row r="84" spans="1:3" x14ac:dyDescent="0.3">
      <c r="A84" s="21">
        <v>45556</v>
      </c>
      <c r="B84" s="144" t="s">
        <v>13</v>
      </c>
      <c r="C84" s="105">
        <f>VLOOKUP(Tabela1[[#This Row],[Typ dnia]],$E$2:$F$7,2,FALSE)</f>
        <v>132.96</v>
      </c>
    </row>
    <row r="85" spans="1:3" x14ac:dyDescent="0.3">
      <c r="A85" s="22">
        <v>45557</v>
      </c>
      <c r="B85" s="145" t="s">
        <v>20</v>
      </c>
      <c r="C85" s="106">
        <f>VLOOKUP(Tabela1[[#This Row],[Typ dnia]],$E$2:$F$7,2,FALSE)</f>
        <v>0</v>
      </c>
    </row>
    <row r="86" spans="1:3" x14ac:dyDescent="0.3">
      <c r="A86" s="143">
        <v>45558</v>
      </c>
      <c r="B86" s="2" t="s">
        <v>22</v>
      </c>
      <c r="C86" s="104">
        <f>VLOOKUP(Tabela1[[#This Row],[Typ dnia]],$E$2:$F$7,2,FALSE)</f>
        <v>362.64</v>
      </c>
    </row>
    <row r="87" spans="1:3" x14ac:dyDescent="0.3">
      <c r="A87" s="143">
        <v>45559</v>
      </c>
      <c r="B87" s="2" t="s">
        <v>22</v>
      </c>
      <c r="C87" s="104">
        <f>VLOOKUP(Tabela1[[#This Row],[Typ dnia]],$E$2:$F$7,2,FALSE)</f>
        <v>362.64</v>
      </c>
    </row>
    <row r="88" spans="1:3" x14ac:dyDescent="0.3">
      <c r="A88" s="143">
        <v>45560</v>
      </c>
      <c r="B88" s="2" t="s">
        <v>22</v>
      </c>
      <c r="C88" s="104">
        <f>VLOOKUP(Tabela1[[#This Row],[Typ dnia]],$E$2:$F$7,2,FALSE)</f>
        <v>362.64</v>
      </c>
    </row>
    <row r="89" spans="1:3" x14ac:dyDescent="0.3">
      <c r="A89" s="143">
        <v>45561</v>
      </c>
      <c r="B89" s="2" t="s">
        <v>22</v>
      </c>
      <c r="C89" s="104">
        <f>VLOOKUP(Tabela1[[#This Row],[Typ dnia]],$E$2:$F$7,2,FALSE)</f>
        <v>362.64</v>
      </c>
    </row>
    <row r="90" spans="1:3" x14ac:dyDescent="0.3">
      <c r="A90" s="143">
        <v>45562</v>
      </c>
      <c r="B90" s="2" t="s">
        <v>22</v>
      </c>
      <c r="C90" s="104">
        <f>VLOOKUP(Tabela1[[#This Row],[Typ dnia]],$E$2:$F$7,2,FALSE)</f>
        <v>362.64</v>
      </c>
    </row>
    <row r="91" spans="1:3" x14ac:dyDescent="0.3">
      <c r="A91" s="21">
        <v>45563</v>
      </c>
      <c r="B91" s="144" t="s">
        <v>13</v>
      </c>
      <c r="C91" s="105">
        <f>VLOOKUP(Tabela1[[#This Row],[Typ dnia]],$E$2:$F$7,2,FALSE)</f>
        <v>132.96</v>
      </c>
    </row>
    <row r="92" spans="1:3" x14ac:dyDescent="0.3">
      <c r="A92" s="22">
        <v>45564</v>
      </c>
      <c r="B92" s="145" t="s">
        <v>20</v>
      </c>
      <c r="C92" s="106">
        <f>VLOOKUP(Tabela1[[#This Row],[Typ dnia]],$E$2:$F$7,2,FALSE)</f>
        <v>0</v>
      </c>
    </row>
    <row r="93" spans="1:3" x14ac:dyDescent="0.3">
      <c r="A93" s="143">
        <v>45565</v>
      </c>
      <c r="B93" s="2" t="s">
        <v>22</v>
      </c>
      <c r="C93" s="104">
        <f>VLOOKUP(Tabela1[[#This Row],[Typ dnia]],$E$2:$F$7,2,FALSE)</f>
        <v>362.64</v>
      </c>
    </row>
    <row r="94" spans="1:3" x14ac:dyDescent="0.3">
      <c r="A94" s="143">
        <v>45566</v>
      </c>
      <c r="B94" s="2" t="s">
        <v>22</v>
      </c>
      <c r="C94" s="104">
        <f>VLOOKUP(Tabela1[[#This Row],[Typ dnia]],$E$2:$F$7,2,FALSE)</f>
        <v>362.64</v>
      </c>
    </row>
    <row r="95" spans="1:3" x14ac:dyDescent="0.3">
      <c r="A95" s="143">
        <v>45567</v>
      </c>
      <c r="B95" s="2" t="s">
        <v>22</v>
      </c>
      <c r="C95" s="104">
        <f>VLOOKUP(Tabela1[[#This Row],[Typ dnia]],$E$2:$F$7,2,FALSE)</f>
        <v>362.64</v>
      </c>
    </row>
    <row r="96" spans="1:3" x14ac:dyDescent="0.3">
      <c r="A96" s="143">
        <v>45568</v>
      </c>
      <c r="B96" s="2" t="s">
        <v>22</v>
      </c>
      <c r="C96" s="104">
        <f>VLOOKUP(Tabela1[[#This Row],[Typ dnia]],$E$2:$F$7,2,FALSE)</f>
        <v>362.64</v>
      </c>
    </row>
    <row r="97" spans="1:3" x14ac:dyDescent="0.3">
      <c r="A97" s="143">
        <v>45569</v>
      </c>
      <c r="B97" s="2" t="s">
        <v>22</v>
      </c>
      <c r="C97" s="104">
        <f>VLOOKUP(Tabela1[[#This Row],[Typ dnia]],$E$2:$F$7,2,FALSE)</f>
        <v>362.64</v>
      </c>
    </row>
    <row r="98" spans="1:3" x14ac:dyDescent="0.3">
      <c r="A98" s="21">
        <v>45570</v>
      </c>
      <c r="B98" s="144" t="s">
        <v>14</v>
      </c>
      <c r="C98" s="105">
        <f>VLOOKUP(Tabela1[[#This Row],[Typ dnia]],$E$2:$F$7,2,FALSE)</f>
        <v>103.32000000000001</v>
      </c>
    </row>
    <row r="99" spans="1:3" x14ac:dyDescent="0.3">
      <c r="A99" s="22">
        <v>45571</v>
      </c>
      <c r="B99" s="145" t="s">
        <v>20</v>
      </c>
      <c r="C99" s="106">
        <f>VLOOKUP(Tabela1[[#This Row],[Typ dnia]],$E$2:$F$7,2,FALSE)</f>
        <v>0</v>
      </c>
    </row>
    <row r="100" spans="1:3" x14ac:dyDescent="0.3">
      <c r="A100" s="143">
        <v>45572</v>
      </c>
      <c r="B100" s="2" t="s">
        <v>22</v>
      </c>
      <c r="C100" s="104">
        <f>VLOOKUP(Tabela1[[#This Row],[Typ dnia]],$E$2:$F$7,2,FALSE)</f>
        <v>362.64</v>
      </c>
    </row>
    <row r="101" spans="1:3" x14ac:dyDescent="0.3">
      <c r="A101" s="143">
        <v>45573</v>
      </c>
      <c r="B101" s="2" t="s">
        <v>22</v>
      </c>
      <c r="C101" s="104">
        <f>VLOOKUP(Tabela1[[#This Row],[Typ dnia]],$E$2:$F$7,2,FALSE)</f>
        <v>362.64</v>
      </c>
    </row>
    <row r="102" spans="1:3" x14ac:dyDescent="0.3">
      <c r="A102" s="143">
        <v>45574</v>
      </c>
      <c r="B102" s="2" t="s">
        <v>22</v>
      </c>
      <c r="C102" s="104">
        <f>VLOOKUP(Tabela1[[#This Row],[Typ dnia]],$E$2:$F$7,2,FALSE)</f>
        <v>362.64</v>
      </c>
    </row>
    <row r="103" spans="1:3" x14ac:dyDescent="0.3">
      <c r="A103" s="143">
        <v>45575</v>
      </c>
      <c r="B103" s="2" t="s">
        <v>22</v>
      </c>
      <c r="C103" s="104">
        <f>VLOOKUP(Tabela1[[#This Row],[Typ dnia]],$E$2:$F$7,2,FALSE)</f>
        <v>362.64</v>
      </c>
    </row>
    <row r="104" spans="1:3" x14ac:dyDescent="0.3">
      <c r="A104" s="143">
        <v>45576</v>
      </c>
      <c r="B104" s="2" t="s">
        <v>22</v>
      </c>
      <c r="C104" s="104">
        <f>VLOOKUP(Tabela1[[#This Row],[Typ dnia]],$E$2:$F$7,2,FALSE)</f>
        <v>362.64</v>
      </c>
    </row>
    <row r="105" spans="1:3" x14ac:dyDescent="0.3">
      <c r="A105" s="21">
        <v>45577</v>
      </c>
      <c r="B105" s="144" t="s">
        <v>14</v>
      </c>
      <c r="C105" s="105">
        <f>VLOOKUP(Tabela1[[#This Row],[Typ dnia]],$E$2:$F$7,2,FALSE)</f>
        <v>103.32000000000001</v>
      </c>
    </row>
    <row r="106" spans="1:3" x14ac:dyDescent="0.3">
      <c r="A106" s="22">
        <v>45578</v>
      </c>
      <c r="B106" s="145" t="s">
        <v>20</v>
      </c>
      <c r="C106" s="106">
        <f>VLOOKUP(Tabela1[[#This Row],[Typ dnia]],$E$2:$F$7,2,FALSE)</f>
        <v>0</v>
      </c>
    </row>
    <row r="107" spans="1:3" x14ac:dyDescent="0.3">
      <c r="A107" s="143">
        <v>45579</v>
      </c>
      <c r="B107" s="2" t="s">
        <v>22</v>
      </c>
      <c r="C107" s="104">
        <f>VLOOKUP(Tabela1[[#This Row],[Typ dnia]],$E$2:$F$7,2,FALSE)</f>
        <v>362.64</v>
      </c>
    </row>
    <row r="108" spans="1:3" x14ac:dyDescent="0.3">
      <c r="A108" s="143">
        <v>45580</v>
      </c>
      <c r="B108" s="2" t="s">
        <v>22</v>
      </c>
      <c r="C108" s="104">
        <f>VLOOKUP(Tabela1[[#This Row],[Typ dnia]],$E$2:$F$7,2,FALSE)</f>
        <v>362.64</v>
      </c>
    </row>
    <row r="109" spans="1:3" x14ac:dyDescent="0.3">
      <c r="A109" s="143">
        <v>45581</v>
      </c>
      <c r="B109" s="2" t="s">
        <v>22</v>
      </c>
      <c r="C109" s="104">
        <f>VLOOKUP(Tabela1[[#This Row],[Typ dnia]],$E$2:$F$7,2,FALSE)</f>
        <v>362.64</v>
      </c>
    </row>
    <row r="110" spans="1:3" x14ac:dyDescent="0.3">
      <c r="A110" s="143">
        <v>45582</v>
      </c>
      <c r="B110" s="2" t="s">
        <v>22</v>
      </c>
      <c r="C110" s="104">
        <f>VLOOKUP(Tabela1[[#This Row],[Typ dnia]],$E$2:$F$7,2,FALSE)</f>
        <v>362.64</v>
      </c>
    </row>
    <row r="111" spans="1:3" x14ac:dyDescent="0.3">
      <c r="A111" s="143">
        <v>45583</v>
      </c>
      <c r="B111" s="2" t="s">
        <v>22</v>
      </c>
      <c r="C111" s="104">
        <f>VLOOKUP(Tabela1[[#This Row],[Typ dnia]],$E$2:$F$7,2,FALSE)</f>
        <v>362.64</v>
      </c>
    </row>
    <row r="112" spans="1:3" x14ac:dyDescent="0.3">
      <c r="A112" s="21">
        <v>45584</v>
      </c>
      <c r="B112" s="144" t="s">
        <v>14</v>
      </c>
      <c r="C112" s="105">
        <f>VLOOKUP(Tabela1[[#This Row],[Typ dnia]],$E$2:$F$7,2,FALSE)</f>
        <v>103.32000000000001</v>
      </c>
    </row>
    <row r="113" spans="1:4" x14ac:dyDescent="0.3">
      <c r="A113" s="22">
        <v>45585</v>
      </c>
      <c r="B113" s="145" t="s">
        <v>20</v>
      </c>
      <c r="C113" s="106">
        <f>VLOOKUP(Tabela1[[#This Row],[Typ dnia]],$E$2:$F$7,2,FALSE)</f>
        <v>0</v>
      </c>
    </row>
    <row r="114" spans="1:4" x14ac:dyDescent="0.3">
      <c r="A114" s="143">
        <v>45586</v>
      </c>
      <c r="B114" s="2" t="s">
        <v>22</v>
      </c>
      <c r="C114" s="104">
        <f>VLOOKUP(Tabela1[[#This Row],[Typ dnia]],$E$2:$F$7,2,FALSE)</f>
        <v>362.64</v>
      </c>
    </row>
    <row r="115" spans="1:4" x14ac:dyDescent="0.3">
      <c r="A115" s="143">
        <v>45587</v>
      </c>
      <c r="B115" s="2" t="s">
        <v>22</v>
      </c>
      <c r="C115" s="104">
        <f>VLOOKUP(Tabela1[[#This Row],[Typ dnia]],$E$2:$F$7,2,FALSE)</f>
        <v>362.64</v>
      </c>
    </row>
    <row r="116" spans="1:4" x14ac:dyDescent="0.3">
      <c r="A116" s="143">
        <v>45588</v>
      </c>
      <c r="B116" s="2" t="s">
        <v>22</v>
      </c>
      <c r="C116" s="104">
        <f>VLOOKUP(Tabela1[[#This Row],[Typ dnia]],$E$2:$F$7,2,FALSE)</f>
        <v>362.64</v>
      </c>
    </row>
    <row r="117" spans="1:4" x14ac:dyDescent="0.3">
      <c r="A117" s="143">
        <v>45589</v>
      </c>
      <c r="B117" s="2" t="s">
        <v>22</v>
      </c>
      <c r="C117" s="104">
        <f>VLOOKUP(Tabela1[[#This Row],[Typ dnia]],$E$2:$F$7,2,FALSE)</f>
        <v>362.64</v>
      </c>
    </row>
    <row r="118" spans="1:4" x14ac:dyDescent="0.3">
      <c r="A118" s="143">
        <v>45590</v>
      </c>
      <c r="B118" s="2" t="s">
        <v>22</v>
      </c>
      <c r="C118" s="104">
        <f>VLOOKUP(Tabela1[[#This Row],[Typ dnia]],$E$2:$F$7,2,FALSE)</f>
        <v>362.64</v>
      </c>
    </row>
    <row r="119" spans="1:4" x14ac:dyDescent="0.3">
      <c r="A119" s="21">
        <v>45591</v>
      </c>
      <c r="B119" s="144" t="s">
        <v>14</v>
      </c>
      <c r="C119" s="105">
        <f>VLOOKUP(Tabela1[[#This Row],[Typ dnia]],$E$2:$F$7,2,FALSE)</f>
        <v>103.32000000000001</v>
      </c>
    </row>
    <row r="120" spans="1:4" x14ac:dyDescent="0.3">
      <c r="A120" s="22">
        <v>45592</v>
      </c>
      <c r="B120" s="145" t="s">
        <v>20</v>
      </c>
      <c r="C120" s="106">
        <f>VLOOKUP(Tabela1[[#This Row],[Typ dnia]],$E$2:$F$7,2,FALSE)</f>
        <v>0</v>
      </c>
    </row>
    <row r="121" spans="1:4" x14ac:dyDescent="0.3">
      <c r="A121" s="143">
        <v>45593</v>
      </c>
      <c r="B121" s="2" t="s">
        <v>22</v>
      </c>
      <c r="C121" s="104">
        <f>VLOOKUP(Tabela1[[#This Row],[Typ dnia]],$E$2:$F$7,2,FALSE)</f>
        <v>362.64</v>
      </c>
    </row>
    <row r="122" spans="1:4" x14ac:dyDescent="0.3">
      <c r="A122" s="143">
        <v>45594</v>
      </c>
      <c r="B122" s="2" t="s">
        <v>22</v>
      </c>
      <c r="C122" s="104">
        <f>VLOOKUP(Tabela1[[#This Row],[Typ dnia]],$E$2:$F$7,2,FALSE)</f>
        <v>362.64</v>
      </c>
    </row>
    <row r="123" spans="1:4" x14ac:dyDescent="0.3">
      <c r="A123" s="143">
        <v>45595</v>
      </c>
      <c r="B123" s="2" t="s">
        <v>22</v>
      </c>
      <c r="C123" s="104">
        <f>VLOOKUP(Tabela1[[#This Row],[Typ dnia]],$E$2:$F$7,2,FALSE)</f>
        <v>362.64</v>
      </c>
    </row>
    <row r="124" spans="1:4" x14ac:dyDescent="0.3">
      <c r="A124" s="143">
        <v>45596</v>
      </c>
      <c r="B124" s="2" t="s">
        <v>22</v>
      </c>
      <c r="C124" s="104">
        <f>VLOOKUP(Tabela1[[#This Row],[Typ dnia]],$E$2:$F$7,2,FALSE)</f>
        <v>362.64</v>
      </c>
    </row>
    <row r="125" spans="1:4" x14ac:dyDescent="0.3">
      <c r="A125" s="22">
        <v>45597</v>
      </c>
      <c r="B125" s="145" t="s">
        <v>20</v>
      </c>
      <c r="C125" s="106">
        <f>VLOOKUP(Tabela1[[#This Row],[Typ dnia]],$E$2:$F$7,2,FALSE)</f>
        <v>0</v>
      </c>
      <c r="D125" t="s">
        <v>21</v>
      </c>
    </row>
    <row r="126" spans="1:4" x14ac:dyDescent="0.3">
      <c r="A126" s="21">
        <v>45598</v>
      </c>
      <c r="B126" s="144" t="s">
        <v>14</v>
      </c>
      <c r="C126" s="105">
        <f>VLOOKUP(Tabela1[[#This Row],[Typ dnia]],$E$2:$F$7,2,FALSE)</f>
        <v>103.32000000000001</v>
      </c>
    </row>
    <row r="127" spans="1:4" x14ac:dyDescent="0.3">
      <c r="A127" s="22">
        <v>45599</v>
      </c>
      <c r="B127" s="145" t="s">
        <v>20</v>
      </c>
      <c r="C127" s="106">
        <f>VLOOKUP(Tabela1[[#This Row],[Typ dnia]],$E$2:$F$7,2,FALSE)</f>
        <v>0</v>
      </c>
    </row>
    <row r="128" spans="1:4" x14ac:dyDescent="0.3">
      <c r="A128" s="143">
        <v>45600</v>
      </c>
      <c r="B128" s="2" t="s">
        <v>22</v>
      </c>
      <c r="C128" s="104">
        <f>VLOOKUP(Tabela1[[#This Row],[Typ dnia]],$E$2:$F$7,2,FALSE)</f>
        <v>362.64</v>
      </c>
    </row>
    <row r="129" spans="1:4" x14ac:dyDescent="0.3">
      <c r="A129" s="143">
        <v>45601</v>
      </c>
      <c r="B129" s="2" t="s">
        <v>22</v>
      </c>
      <c r="C129" s="104">
        <f>VLOOKUP(Tabela1[[#This Row],[Typ dnia]],$E$2:$F$7,2,FALSE)</f>
        <v>362.64</v>
      </c>
    </row>
    <row r="130" spans="1:4" x14ac:dyDescent="0.3">
      <c r="A130" s="143">
        <v>45602</v>
      </c>
      <c r="B130" s="2" t="s">
        <v>22</v>
      </c>
      <c r="C130" s="104">
        <f>VLOOKUP(Tabela1[[#This Row],[Typ dnia]],$E$2:$F$7,2,FALSE)</f>
        <v>362.64</v>
      </c>
    </row>
    <row r="131" spans="1:4" x14ac:dyDescent="0.3">
      <c r="A131" s="143">
        <v>45603</v>
      </c>
      <c r="B131" s="2" t="s">
        <v>22</v>
      </c>
      <c r="C131" s="104">
        <f>VLOOKUP(Tabela1[[#This Row],[Typ dnia]],$E$2:$F$7,2,FALSE)</f>
        <v>362.64</v>
      </c>
    </row>
    <row r="132" spans="1:4" x14ac:dyDescent="0.3">
      <c r="A132" s="143">
        <v>45604</v>
      </c>
      <c r="B132" s="2" t="s">
        <v>22</v>
      </c>
      <c r="C132" s="104">
        <f>VLOOKUP(Tabela1[[#This Row],[Typ dnia]],$E$2:$F$7,2,FALSE)</f>
        <v>362.64</v>
      </c>
    </row>
    <row r="133" spans="1:4" x14ac:dyDescent="0.3">
      <c r="A133" s="21">
        <v>45605</v>
      </c>
      <c r="B133" s="144" t="s">
        <v>14</v>
      </c>
      <c r="C133" s="105">
        <f>VLOOKUP(Tabela1[[#This Row],[Typ dnia]],$E$2:$F$7,2,FALSE)</f>
        <v>103.32000000000001</v>
      </c>
    </row>
    <row r="134" spans="1:4" x14ac:dyDescent="0.3">
      <c r="A134" s="22">
        <v>45606</v>
      </c>
      <c r="B134" s="145" t="s">
        <v>20</v>
      </c>
      <c r="C134" s="106">
        <f>VLOOKUP(Tabela1[[#This Row],[Typ dnia]],$E$2:$F$7,2,FALSE)</f>
        <v>0</v>
      </c>
    </row>
    <row r="135" spans="1:4" x14ac:dyDescent="0.3">
      <c r="A135" s="22">
        <v>45607</v>
      </c>
      <c r="B135" s="145" t="s">
        <v>20</v>
      </c>
      <c r="C135" s="106">
        <f>VLOOKUP(Tabela1[[#This Row],[Typ dnia]],$E$2:$F$7,2,FALSE)</f>
        <v>0</v>
      </c>
      <c r="D135" t="s">
        <v>21</v>
      </c>
    </row>
    <row r="136" spans="1:4" x14ac:dyDescent="0.3">
      <c r="A136" s="143">
        <v>45608</v>
      </c>
      <c r="B136" s="2" t="s">
        <v>22</v>
      </c>
      <c r="C136" s="104">
        <f>VLOOKUP(Tabela1[[#This Row],[Typ dnia]],$E$2:$F$7,2,FALSE)</f>
        <v>362.64</v>
      </c>
    </row>
    <row r="137" spans="1:4" x14ac:dyDescent="0.3">
      <c r="A137" s="143">
        <v>45609</v>
      </c>
      <c r="B137" s="2" t="s">
        <v>22</v>
      </c>
      <c r="C137" s="104">
        <f>VLOOKUP(Tabela1[[#This Row],[Typ dnia]],$E$2:$F$7,2,FALSE)</f>
        <v>362.64</v>
      </c>
    </row>
    <row r="138" spans="1:4" x14ac:dyDescent="0.3">
      <c r="A138" s="143">
        <v>45610</v>
      </c>
      <c r="B138" s="2" t="s">
        <v>22</v>
      </c>
      <c r="C138" s="104">
        <f>VLOOKUP(Tabela1[[#This Row],[Typ dnia]],$E$2:$F$7,2,FALSE)</f>
        <v>362.64</v>
      </c>
    </row>
    <row r="139" spans="1:4" x14ac:dyDescent="0.3">
      <c r="A139" s="143">
        <v>45611</v>
      </c>
      <c r="B139" s="2" t="s">
        <v>22</v>
      </c>
      <c r="C139" s="104">
        <f>VLOOKUP(Tabela1[[#This Row],[Typ dnia]],$E$2:$F$7,2,FALSE)</f>
        <v>362.64</v>
      </c>
    </row>
    <row r="140" spans="1:4" x14ac:dyDescent="0.3">
      <c r="A140" s="21">
        <v>45612</v>
      </c>
      <c r="B140" s="144" t="s">
        <v>14</v>
      </c>
      <c r="C140" s="105">
        <f>VLOOKUP(Tabela1[[#This Row],[Typ dnia]],$E$2:$F$7,2,FALSE)</f>
        <v>103.32000000000001</v>
      </c>
    </row>
    <row r="141" spans="1:4" x14ac:dyDescent="0.3">
      <c r="A141" s="22">
        <v>45613</v>
      </c>
      <c r="B141" s="145" t="s">
        <v>20</v>
      </c>
      <c r="C141" s="106">
        <f>VLOOKUP(Tabela1[[#This Row],[Typ dnia]],$E$2:$F$7,2,FALSE)</f>
        <v>0</v>
      </c>
    </row>
    <row r="142" spans="1:4" x14ac:dyDescent="0.3">
      <c r="A142" s="143">
        <v>45614</v>
      </c>
      <c r="B142" s="2" t="s">
        <v>22</v>
      </c>
      <c r="C142" s="104">
        <f>VLOOKUP(Tabela1[[#This Row],[Typ dnia]],$E$2:$F$7,2,FALSE)</f>
        <v>362.64</v>
      </c>
    </row>
    <row r="143" spans="1:4" x14ac:dyDescent="0.3">
      <c r="A143" s="143">
        <v>45615</v>
      </c>
      <c r="B143" s="2" t="s">
        <v>22</v>
      </c>
      <c r="C143" s="104">
        <f>VLOOKUP(Tabela1[[#This Row],[Typ dnia]],$E$2:$F$7,2,FALSE)</f>
        <v>362.64</v>
      </c>
    </row>
    <row r="144" spans="1:4" x14ac:dyDescent="0.3">
      <c r="A144" s="143">
        <v>45616</v>
      </c>
      <c r="B144" s="2" t="s">
        <v>22</v>
      </c>
      <c r="C144" s="104">
        <f>VLOOKUP(Tabela1[[#This Row],[Typ dnia]],$E$2:$F$7,2,FALSE)</f>
        <v>362.64</v>
      </c>
    </row>
    <row r="145" spans="1:3" x14ac:dyDescent="0.3">
      <c r="A145" s="143">
        <v>45617</v>
      </c>
      <c r="B145" s="2" t="s">
        <v>22</v>
      </c>
      <c r="C145" s="104">
        <f>VLOOKUP(Tabela1[[#This Row],[Typ dnia]],$E$2:$F$7,2,FALSE)</f>
        <v>362.64</v>
      </c>
    </row>
    <row r="146" spans="1:3" x14ac:dyDescent="0.3">
      <c r="A146" s="143">
        <v>45618</v>
      </c>
      <c r="B146" s="2" t="s">
        <v>22</v>
      </c>
      <c r="C146" s="104">
        <f>VLOOKUP(Tabela1[[#This Row],[Typ dnia]],$E$2:$F$7,2,FALSE)</f>
        <v>362.64</v>
      </c>
    </row>
    <row r="147" spans="1:3" x14ac:dyDescent="0.3">
      <c r="A147" s="21">
        <v>45619</v>
      </c>
      <c r="B147" s="144" t="s">
        <v>14</v>
      </c>
      <c r="C147" s="105">
        <f>VLOOKUP(Tabela1[[#This Row],[Typ dnia]],$E$2:$F$7,2,FALSE)</f>
        <v>103.32000000000001</v>
      </c>
    </row>
    <row r="148" spans="1:3" x14ac:dyDescent="0.3">
      <c r="A148" s="22">
        <v>45620</v>
      </c>
      <c r="B148" s="145" t="s">
        <v>20</v>
      </c>
      <c r="C148" s="106">
        <f>VLOOKUP(Tabela1[[#This Row],[Typ dnia]],$E$2:$F$7,2,FALSE)</f>
        <v>0</v>
      </c>
    </row>
    <row r="149" spans="1:3" x14ac:dyDescent="0.3">
      <c r="A149" s="143">
        <v>45621</v>
      </c>
      <c r="B149" s="2" t="s">
        <v>22</v>
      </c>
      <c r="C149" s="104">
        <f>VLOOKUP(Tabela1[[#This Row],[Typ dnia]],$E$2:$F$7,2,FALSE)</f>
        <v>362.64</v>
      </c>
    </row>
    <row r="150" spans="1:3" x14ac:dyDescent="0.3">
      <c r="A150" s="143">
        <v>45622</v>
      </c>
      <c r="B150" s="2" t="s">
        <v>22</v>
      </c>
      <c r="C150" s="104">
        <f>VLOOKUP(Tabela1[[#This Row],[Typ dnia]],$E$2:$F$7,2,FALSE)</f>
        <v>362.64</v>
      </c>
    </row>
    <row r="151" spans="1:3" x14ac:dyDescent="0.3">
      <c r="A151" s="143">
        <v>45623</v>
      </c>
      <c r="B151" s="2" t="s">
        <v>22</v>
      </c>
      <c r="C151" s="104">
        <f>VLOOKUP(Tabela1[[#This Row],[Typ dnia]],$E$2:$F$7,2,FALSE)</f>
        <v>362.64</v>
      </c>
    </row>
    <row r="152" spans="1:3" x14ac:dyDescent="0.3">
      <c r="A152" s="143">
        <v>45624</v>
      </c>
      <c r="B152" s="2" t="s">
        <v>22</v>
      </c>
      <c r="C152" s="104">
        <f>VLOOKUP(Tabela1[[#This Row],[Typ dnia]],$E$2:$F$7,2,FALSE)</f>
        <v>362.64</v>
      </c>
    </row>
    <row r="153" spans="1:3" x14ac:dyDescent="0.3">
      <c r="A153" s="143">
        <v>45625</v>
      </c>
      <c r="B153" s="2" t="s">
        <v>22</v>
      </c>
      <c r="C153" s="104">
        <f>VLOOKUP(Tabela1[[#This Row],[Typ dnia]],$E$2:$F$7,2,FALSE)</f>
        <v>362.64</v>
      </c>
    </row>
    <row r="154" spans="1:3" x14ac:dyDescent="0.3">
      <c r="A154" s="21">
        <v>45626</v>
      </c>
      <c r="B154" s="144" t="s">
        <v>14</v>
      </c>
      <c r="C154" s="105">
        <f>VLOOKUP(Tabela1[[#This Row],[Typ dnia]],$E$2:$F$7,2,FALSE)</f>
        <v>103.32000000000001</v>
      </c>
    </row>
    <row r="155" spans="1:3" x14ac:dyDescent="0.3">
      <c r="A155" s="22">
        <v>45627</v>
      </c>
      <c r="B155" s="145" t="s">
        <v>20</v>
      </c>
      <c r="C155" s="106">
        <f>VLOOKUP(Tabela1[[#This Row],[Typ dnia]],$E$2:$F$7,2,FALSE)</f>
        <v>0</v>
      </c>
    </row>
    <row r="156" spans="1:3" x14ac:dyDescent="0.3">
      <c r="A156" s="143">
        <v>45628</v>
      </c>
      <c r="B156" s="2" t="s">
        <v>22</v>
      </c>
      <c r="C156" s="104">
        <f>VLOOKUP(Tabela1[[#This Row],[Typ dnia]],$E$2:$F$7,2,FALSE)</f>
        <v>362.64</v>
      </c>
    </row>
    <row r="157" spans="1:3" x14ac:dyDescent="0.3">
      <c r="A157" s="143">
        <v>45629</v>
      </c>
      <c r="B157" s="2" t="s">
        <v>22</v>
      </c>
      <c r="C157" s="104">
        <f>VLOOKUP(Tabela1[[#This Row],[Typ dnia]],$E$2:$F$7,2,FALSE)</f>
        <v>362.64</v>
      </c>
    </row>
    <row r="158" spans="1:3" x14ac:dyDescent="0.3">
      <c r="A158" s="143">
        <v>45630</v>
      </c>
      <c r="B158" s="2" t="s">
        <v>22</v>
      </c>
      <c r="C158" s="104">
        <f>VLOOKUP(Tabela1[[#This Row],[Typ dnia]],$E$2:$F$7,2,FALSE)</f>
        <v>362.64</v>
      </c>
    </row>
    <row r="159" spans="1:3" x14ac:dyDescent="0.3">
      <c r="A159" s="143">
        <v>45631</v>
      </c>
      <c r="B159" s="2" t="s">
        <v>22</v>
      </c>
      <c r="C159" s="104">
        <f>VLOOKUP(Tabela1[[#This Row],[Typ dnia]],$E$2:$F$7,2,FALSE)</f>
        <v>362.64</v>
      </c>
    </row>
    <row r="160" spans="1:3" x14ac:dyDescent="0.3">
      <c r="A160" s="143">
        <v>45632</v>
      </c>
      <c r="B160" s="2" t="s">
        <v>22</v>
      </c>
      <c r="C160" s="104">
        <f>VLOOKUP(Tabela1[[#This Row],[Typ dnia]],$E$2:$F$7,2,FALSE)</f>
        <v>362.64</v>
      </c>
    </row>
    <row r="161" spans="1:3" x14ac:dyDescent="0.3">
      <c r="A161" s="21">
        <v>45633</v>
      </c>
      <c r="B161" s="144" t="s">
        <v>14</v>
      </c>
      <c r="C161" s="105">
        <f>VLOOKUP(Tabela1[[#This Row],[Typ dnia]],$E$2:$F$7,2,FALSE)</f>
        <v>103.32000000000001</v>
      </c>
    </row>
    <row r="162" spans="1:3" x14ac:dyDescent="0.3">
      <c r="A162" s="22">
        <v>45634</v>
      </c>
      <c r="B162" s="145" t="s">
        <v>20</v>
      </c>
      <c r="C162" s="106">
        <f>VLOOKUP(Tabela1[[#This Row],[Typ dnia]],$E$2:$F$7,2,FALSE)</f>
        <v>0</v>
      </c>
    </row>
    <row r="163" spans="1:3" x14ac:dyDescent="0.3">
      <c r="A163" s="143">
        <v>45635</v>
      </c>
      <c r="B163" s="2" t="s">
        <v>22</v>
      </c>
      <c r="C163" s="104">
        <f>VLOOKUP(Tabela1[[#This Row],[Typ dnia]],$E$2:$F$7,2,FALSE)</f>
        <v>362.64</v>
      </c>
    </row>
    <row r="164" spans="1:3" x14ac:dyDescent="0.3">
      <c r="A164" s="143">
        <v>45636</v>
      </c>
      <c r="B164" s="2" t="s">
        <v>22</v>
      </c>
      <c r="C164" s="104">
        <f>VLOOKUP(Tabela1[[#This Row],[Typ dnia]],$E$2:$F$7,2,FALSE)</f>
        <v>362.64</v>
      </c>
    </row>
    <row r="165" spans="1:3" x14ac:dyDescent="0.3">
      <c r="A165" s="143">
        <v>45637</v>
      </c>
      <c r="B165" s="2" t="s">
        <v>22</v>
      </c>
      <c r="C165" s="104">
        <f>VLOOKUP(Tabela1[[#This Row],[Typ dnia]],$E$2:$F$7,2,FALSE)</f>
        <v>362.64</v>
      </c>
    </row>
    <row r="166" spans="1:3" x14ac:dyDescent="0.3">
      <c r="A166" s="143">
        <v>45638</v>
      </c>
      <c r="B166" s="2" t="s">
        <v>22</v>
      </c>
      <c r="C166" s="104">
        <f>VLOOKUP(Tabela1[[#This Row],[Typ dnia]],$E$2:$F$7,2,FALSE)</f>
        <v>362.64</v>
      </c>
    </row>
    <row r="167" spans="1:3" x14ac:dyDescent="0.3">
      <c r="A167" s="143">
        <v>45639</v>
      </c>
      <c r="B167" s="2" t="s">
        <v>22</v>
      </c>
      <c r="C167" s="104">
        <f>VLOOKUP(Tabela1[[#This Row],[Typ dnia]],$E$2:$F$7,2,FALSE)</f>
        <v>362.64</v>
      </c>
    </row>
    <row r="168" spans="1:3" x14ac:dyDescent="0.3">
      <c r="A168" s="21">
        <v>45640</v>
      </c>
      <c r="B168" s="144" t="s">
        <v>14</v>
      </c>
      <c r="C168" s="105">
        <f>VLOOKUP(Tabela1[[#This Row],[Typ dnia]],$E$2:$F$7,2,FALSE)</f>
        <v>103.32000000000001</v>
      </c>
    </row>
    <row r="169" spans="1:3" x14ac:dyDescent="0.3">
      <c r="A169" s="22">
        <v>45641</v>
      </c>
      <c r="B169" s="145" t="s">
        <v>20</v>
      </c>
      <c r="C169" s="106">
        <f>VLOOKUP(Tabela1[[#This Row],[Typ dnia]],$E$2:$F$7,2,FALSE)</f>
        <v>0</v>
      </c>
    </row>
    <row r="170" spans="1:3" x14ac:dyDescent="0.3">
      <c r="A170" s="143">
        <v>45642</v>
      </c>
      <c r="B170" s="2" t="s">
        <v>22</v>
      </c>
      <c r="C170" s="104">
        <f>VLOOKUP(Tabela1[[#This Row],[Typ dnia]],$E$2:$F$7,2,FALSE)</f>
        <v>362.64</v>
      </c>
    </row>
    <row r="171" spans="1:3" x14ac:dyDescent="0.3">
      <c r="A171" s="143">
        <v>45643</v>
      </c>
      <c r="B171" s="2" t="s">
        <v>22</v>
      </c>
      <c r="C171" s="104">
        <f>VLOOKUP(Tabela1[[#This Row],[Typ dnia]],$E$2:$F$7,2,FALSE)</f>
        <v>362.64</v>
      </c>
    </row>
    <row r="172" spans="1:3" x14ac:dyDescent="0.3">
      <c r="A172" s="143">
        <v>45644</v>
      </c>
      <c r="B172" s="2" t="s">
        <v>22</v>
      </c>
      <c r="C172" s="104">
        <f>VLOOKUP(Tabela1[[#This Row],[Typ dnia]],$E$2:$F$7,2,FALSE)</f>
        <v>362.64</v>
      </c>
    </row>
    <row r="173" spans="1:3" x14ac:dyDescent="0.3">
      <c r="A173" s="143">
        <v>45645</v>
      </c>
      <c r="B173" s="2" t="s">
        <v>22</v>
      </c>
      <c r="C173" s="104">
        <f>VLOOKUP(Tabela1[[#This Row],[Typ dnia]],$E$2:$F$7,2,FALSE)</f>
        <v>362.64</v>
      </c>
    </row>
    <row r="174" spans="1:3" x14ac:dyDescent="0.3">
      <c r="A174" s="143">
        <v>45646</v>
      </c>
      <c r="B174" s="2" t="s">
        <v>22</v>
      </c>
      <c r="C174" s="104">
        <f>VLOOKUP(Tabela1[[#This Row],[Typ dnia]],$E$2:$F$7,2,FALSE)</f>
        <v>362.64</v>
      </c>
    </row>
    <row r="175" spans="1:3" x14ac:dyDescent="0.3">
      <c r="A175" s="21">
        <v>45647</v>
      </c>
      <c r="B175" s="144" t="s">
        <v>14</v>
      </c>
      <c r="C175" s="105">
        <f>VLOOKUP(Tabela1[[#This Row],[Typ dnia]],$E$2:$F$7,2,FALSE)</f>
        <v>103.32000000000001</v>
      </c>
    </row>
    <row r="176" spans="1:3" x14ac:dyDescent="0.3">
      <c r="A176" s="22">
        <v>45648</v>
      </c>
      <c r="B176" s="145" t="s">
        <v>20</v>
      </c>
      <c r="C176" s="106">
        <f>VLOOKUP(Tabela1[[#This Row],[Typ dnia]],$E$2:$F$7,2,FALSE)</f>
        <v>0</v>
      </c>
    </row>
    <row r="177" spans="1:4" x14ac:dyDescent="0.3">
      <c r="A177" s="143">
        <v>45649</v>
      </c>
      <c r="B177" s="2" t="s">
        <v>12</v>
      </c>
      <c r="C177" s="104">
        <f>VLOOKUP(Tabela1[[#This Row],[Typ dnia]],$E$2:$F$7,2,FALSE)</f>
        <v>270.08</v>
      </c>
      <c r="D177" t="s">
        <v>21</v>
      </c>
    </row>
    <row r="178" spans="1:4" x14ac:dyDescent="0.3">
      <c r="A178" s="22">
        <v>45650</v>
      </c>
      <c r="B178" s="145" t="s">
        <v>20</v>
      </c>
      <c r="C178" s="106">
        <f>VLOOKUP(Tabela1[[#This Row],[Typ dnia]],$E$2:$F$7,2,FALSE)</f>
        <v>0</v>
      </c>
      <c r="D178" t="s">
        <v>21</v>
      </c>
    </row>
    <row r="179" spans="1:4" x14ac:dyDescent="0.3">
      <c r="A179" s="22">
        <v>45651</v>
      </c>
      <c r="B179" s="145" t="s">
        <v>20</v>
      </c>
      <c r="C179" s="106">
        <f>VLOOKUP(Tabela1[[#This Row],[Typ dnia]],$E$2:$F$7,2,FALSE)</f>
        <v>0</v>
      </c>
      <c r="D179" t="s">
        <v>21</v>
      </c>
    </row>
    <row r="180" spans="1:4" x14ac:dyDescent="0.3">
      <c r="A180" s="22">
        <v>45652</v>
      </c>
      <c r="B180" s="145" t="s">
        <v>20</v>
      </c>
      <c r="C180" s="106">
        <f>VLOOKUP(Tabela1[[#This Row],[Typ dnia]],$E$2:$F$7,2,FALSE)</f>
        <v>0</v>
      </c>
      <c r="D180" t="s">
        <v>21</v>
      </c>
    </row>
    <row r="181" spans="1:4" x14ac:dyDescent="0.3">
      <c r="A181" s="143">
        <v>45653</v>
      </c>
      <c r="B181" s="2" t="s">
        <v>12</v>
      </c>
      <c r="C181" s="104">
        <f>VLOOKUP(Tabela1[[#This Row],[Typ dnia]],$E$2:$F$7,2,FALSE)</f>
        <v>270.08</v>
      </c>
      <c r="D181" t="s">
        <v>21</v>
      </c>
    </row>
    <row r="182" spans="1:4" x14ac:dyDescent="0.3">
      <c r="A182" s="21">
        <v>45654</v>
      </c>
      <c r="B182" s="144" t="s">
        <v>14</v>
      </c>
      <c r="C182" s="105">
        <f>VLOOKUP(Tabela1[[#This Row],[Typ dnia]],$E$2:$F$7,2,FALSE)</f>
        <v>103.32000000000001</v>
      </c>
    </row>
    <row r="183" spans="1:4" x14ac:dyDescent="0.3">
      <c r="A183" s="22">
        <v>45655</v>
      </c>
      <c r="B183" s="145" t="s">
        <v>20</v>
      </c>
      <c r="C183" s="106">
        <f>VLOOKUP(Tabela1[[#This Row],[Typ dnia]],$E$2:$F$7,2,FALSE)</f>
        <v>0</v>
      </c>
    </row>
    <row r="184" spans="1:4" x14ac:dyDescent="0.3">
      <c r="A184" s="143">
        <v>45656</v>
      </c>
      <c r="B184" s="2" t="s">
        <v>12</v>
      </c>
      <c r="C184" s="104">
        <f>VLOOKUP(Tabela1[[#This Row],[Typ dnia]],$E$2:$F$7,2,FALSE)</f>
        <v>270.08</v>
      </c>
      <c r="D184" t="s">
        <v>21</v>
      </c>
    </row>
    <row r="185" spans="1:4" x14ac:dyDescent="0.3">
      <c r="A185" s="22">
        <v>45657</v>
      </c>
      <c r="B185" s="145" t="s">
        <v>14</v>
      </c>
      <c r="C185" s="106">
        <f>VLOOKUP(Tabela1[[#This Row],[Typ dnia]],$E$2:$F$7,2,FALSE)</f>
        <v>103.32000000000001</v>
      </c>
      <c r="D185" t="s">
        <v>21</v>
      </c>
    </row>
    <row r="186" spans="1:4" x14ac:dyDescent="0.3">
      <c r="A186" s="22">
        <v>45658</v>
      </c>
      <c r="B186" s="145" t="s">
        <v>20</v>
      </c>
      <c r="C186" s="106">
        <f>VLOOKUP(Tabela1[[#This Row],[Typ dnia]],$E$2:$F$7,2,FALSE)</f>
        <v>0</v>
      </c>
      <c r="D186" t="s">
        <v>21</v>
      </c>
    </row>
    <row r="187" spans="1:4" x14ac:dyDescent="0.3">
      <c r="A187" s="143">
        <v>45659</v>
      </c>
      <c r="B187" s="2" t="s">
        <v>22</v>
      </c>
      <c r="C187" s="104">
        <f>VLOOKUP(Tabela1[[#This Row],[Typ dnia]],$E$2:$F$7,2,FALSE)</f>
        <v>362.64</v>
      </c>
    </row>
    <row r="188" spans="1:4" x14ac:dyDescent="0.3">
      <c r="A188" s="143">
        <v>45660</v>
      </c>
      <c r="B188" s="2" t="s">
        <v>22</v>
      </c>
      <c r="C188" s="104">
        <f>VLOOKUP(Tabela1[[#This Row],[Typ dnia]],$E$2:$F$7,2,FALSE)</f>
        <v>362.64</v>
      </c>
    </row>
    <row r="189" spans="1:4" x14ac:dyDescent="0.3">
      <c r="A189" s="21">
        <v>45661</v>
      </c>
      <c r="B189" s="144" t="s">
        <v>14</v>
      </c>
      <c r="C189" s="105">
        <f>VLOOKUP(Tabela1[[#This Row],[Typ dnia]],$E$2:$F$7,2,FALSE)</f>
        <v>103.32000000000001</v>
      </c>
    </row>
    <row r="190" spans="1:4" x14ac:dyDescent="0.3">
      <c r="A190" s="22">
        <v>45662</v>
      </c>
      <c r="B190" s="145" t="s">
        <v>20</v>
      </c>
      <c r="C190" s="106">
        <f>VLOOKUP(Tabela1[[#This Row],[Typ dnia]],$E$2:$F$7,2,FALSE)</f>
        <v>0</v>
      </c>
    </row>
    <row r="191" spans="1:4" x14ac:dyDescent="0.3">
      <c r="A191" s="22">
        <v>45663</v>
      </c>
      <c r="B191" s="145" t="s">
        <v>20</v>
      </c>
      <c r="C191" s="106">
        <f>VLOOKUP(Tabela1[[#This Row],[Typ dnia]],$E$2:$F$7,2,FALSE)</f>
        <v>0</v>
      </c>
      <c r="D191" t="s">
        <v>21</v>
      </c>
    </row>
    <row r="192" spans="1:4" x14ac:dyDescent="0.3">
      <c r="A192" s="143">
        <v>45664</v>
      </c>
      <c r="B192" s="2" t="s">
        <v>22</v>
      </c>
      <c r="C192" s="104">
        <f>VLOOKUP(Tabela1[[#This Row],[Typ dnia]],$E$2:$F$7,2,FALSE)</f>
        <v>362.64</v>
      </c>
    </row>
    <row r="193" spans="1:4" x14ac:dyDescent="0.3">
      <c r="A193" s="143">
        <v>45665</v>
      </c>
      <c r="B193" s="2" t="s">
        <v>22</v>
      </c>
      <c r="C193" s="104">
        <f>VLOOKUP(Tabela1[[#This Row],[Typ dnia]],$E$2:$F$7,2,FALSE)</f>
        <v>362.64</v>
      </c>
    </row>
    <row r="194" spans="1:4" x14ac:dyDescent="0.3">
      <c r="A194" s="143">
        <v>45666</v>
      </c>
      <c r="B194" s="2" t="s">
        <v>22</v>
      </c>
      <c r="C194" s="104">
        <f>VLOOKUP(Tabela1[[#This Row],[Typ dnia]],$E$2:$F$7,2,FALSE)</f>
        <v>362.64</v>
      </c>
    </row>
    <row r="195" spans="1:4" x14ac:dyDescent="0.3">
      <c r="A195" s="143">
        <v>45667</v>
      </c>
      <c r="B195" s="2" t="s">
        <v>22</v>
      </c>
      <c r="C195" s="104">
        <f>VLOOKUP(Tabela1[[#This Row],[Typ dnia]],$E$2:$F$7,2,FALSE)</f>
        <v>362.64</v>
      </c>
    </row>
    <row r="196" spans="1:4" x14ac:dyDescent="0.3">
      <c r="A196" s="21">
        <v>45668</v>
      </c>
      <c r="B196" s="144" t="s">
        <v>14</v>
      </c>
      <c r="C196" s="105">
        <f>VLOOKUP(Tabela1[[#This Row],[Typ dnia]],$E$2:$F$7,2,FALSE)</f>
        <v>103.32000000000001</v>
      </c>
    </row>
    <row r="197" spans="1:4" x14ac:dyDescent="0.3">
      <c r="A197" s="22">
        <v>45669</v>
      </c>
      <c r="B197" s="145" t="s">
        <v>20</v>
      </c>
      <c r="C197" s="106">
        <f>VLOOKUP(Tabela1[[#This Row],[Typ dnia]],$E$2:$F$7,2,FALSE)</f>
        <v>0</v>
      </c>
    </row>
    <row r="198" spans="1:4" x14ac:dyDescent="0.3">
      <c r="A198" s="143">
        <v>45670</v>
      </c>
      <c r="B198" s="2" t="s">
        <v>22</v>
      </c>
      <c r="C198" s="104">
        <f>VLOOKUP(Tabela1[[#This Row],[Typ dnia]],$E$2:$F$7,2,FALSE)</f>
        <v>362.64</v>
      </c>
    </row>
    <row r="199" spans="1:4" x14ac:dyDescent="0.3">
      <c r="A199" s="143">
        <v>45671</v>
      </c>
      <c r="B199" s="2" t="s">
        <v>22</v>
      </c>
      <c r="C199" s="104">
        <f>VLOOKUP(Tabela1[[#This Row],[Typ dnia]],$E$2:$F$7,2,FALSE)</f>
        <v>362.64</v>
      </c>
    </row>
    <row r="200" spans="1:4" x14ac:dyDescent="0.3">
      <c r="A200" s="143">
        <v>45672</v>
      </c>
      <c r="B200" s="2" t="s">
        <v>22</v>
      </c>
      <c r="C200" s="104">
        <f>VLOOKUP(Tabela1[[#This Row],[Typ dnia]],$E$2:$F$7,2,FALSE)</f>
        <v>362.64</v>
      </c>
    </row>
    <row r="201" spans="1:4" x14ac:dyDescent="0.3">
      <c r="A201" s="143">
        <v>45673</v>
      </c>
      <c r="B201" s="2" t="s">
        <v>22</v>
      </c>
      <c r="C201" s="104">
        <f>VLOOKUP(Tabela1[[#This Row],[Typ dnia]],$E$2:$F$7,2,FALSE)</f>
        <v>362.64</v>
      </c>
    </row>
    <row r="202" spans="1:4" x14ac:dyDescent="0.3">
      <c r="A202" s="143">
        <v>45674</v>
      </c>
      <c r="B202" s="2" t="s">
        <v>22</v>
      </c>
      <c r="C202" s="104">
        <f>VLOOKUP(Tabela1[[#This Row],[Typ dnia]],$E$2:$F$7,2,FALSE)</f>
        <v>362.64</v>
      </c>
    </row>
    <row r="203" spans="1:4" x14ac:dyDescent="0.3">
      <c r="A203" s="21">
        <v>45675</v>
      </c>
      <c r="B203" s="144" t="s">
        <v>14</v>
      </c>
      <c r="C203" s="105">
        <f>VLOOKUP(Tabela1[[#This Row],[Typ dnia]],$E$2:$F$7,2,FALSE)</f>
        <v>103.32000000000001</v>
      </c>
    </row>
    <row r="204" spans="1:4" x14ac:dyDescent="0.3">
      <c r="A204" s="22">
        <v>45676</v>
      </c>
      <c r="B204" s="145" t="s">
        <v>20</v>
      </c>
      <c r="C204" s="106">
        <f>VLOOKUP(Tabela1[[#This Row],[Typ dnia]],$E$2:$F$7,2,FALSE)</f>
        <v>0</v>
      </c>
    </row>
    <row r="205" spans="1:4" x14ac:dyDescent="0.3">
      <c r="A205" s="143">
        <v>45677</v>
      </c>
      <c r="B205" s="2" t="s">
        <v>12</v>
      </c>
      <c r="C205" s="104">
        <f>VLOOKUP(Tabela1[[#This Row],[Typ dnia]],$E$2:$F$7,2,FALSE)</f>
        <v>270.08</v>
      </c>
      <c r="D205" t="s">
        <v>21</v>
      </c>
    </row>
    <row r="206" spans="1:4" x14ac:dyDescent="0.3">
      <c r="A206" s="143">
        <v>45678</v>
      </c>
      <c r="B206" s="2" t="s">
        <v>12</v>
      </c>
      <c r="C206" s="104">
        <f>VLOOKUP(Tabela1[[#This Row],[Typ dnia]],$E$2:$F$7,2,FALSE)</f>
        <v>270.08</v>
      </c>
      <c r="D206" t="s">
        <v>21</v>
      </c>
    </row>
    <row r="207" spans="1:4" x14ac:dyDescent="0.3">
      <c r="A207" s="143">
        <v>45679</v>
      </c>
      <c r="B207" s="2" t="s">
        <v>12</v>
      </c>
      <c r="C207" s="104">
        <f>VLOOKUP(Tabela1[[#This Row],[Typ dnia]],$E$2:$F$7,2,FALSE)</f>
        <v>270.08</v>
      </c>
      <c r="D207" t="s">
        <v>21</v>
      </c>
    </row>
    <row r="208" spans="1:4" x14ac:dyDescent="0.3">
      <c r="A208" s="143">
        <v>45680</v>
      </c>
      <c r="B208" s="2" t="s">
        <v>12</v>
      </c>
      <c r="C208" s="104">
        <f>VLOOKUP(Tabela1[[#This Row],[Typ dnia]],$E$2:$F$7,2,FALSE)</f>
        <v>270.08</v>
      </c>
      <c r="D208" t="s">
        <v>21</v>
      </c>
    </row>
    <row r="209" spans="1:4" x14ac:dyDescent="0.3">
      <c r="A209" s="143">
        <v>45681</v>
      </c>
      <c r="B209" s="2" t="s">
        <v>12</v>
      </c>
      <c r="C209" s="104">
        <f>VLOOKUP(Tabela1[[#This Row],[Typ dnia]],$E$2:$F$7,2,FALSE)</f>
        <v>270.08</v>
      </c>
      <c r="D209" t="s">
        <v>21</v>
      </c>
    </row>
    <row r="210" spans="1:4" x14ac:dyDescent="0.3">
      <c r="A210" s="21">
        <v>45682</v>
      </c>
      <c r="B210" s="144" t="s">
        <v>14</v>
      </c>
      <c r="C210" s="105">
        <f>VLOOKUP(Tabela1[[#This Row],[Typ dnia]],$E$2:$F$7,2,FALSE)</f>
        <v>103.32000000000001</v>
      </c>
    </row>
    <row r="211" spans="1:4" x14ac:dyDescent="0.3">
      <c r="A211" s="22">
        <v>45683</v>
      </c>
      <c r="B211" s="145" t="s">
        <v>20</v>
      </c>
      <c r="C211" s="106">
        <f>VLOOKUP(Tabela1[[#This Row],[Typ dnia]],$E$2:$F$7,2,FALSE)</f>
        <v>0</v>
      </c>
    </row>
    <row r="212" spans="1:4" x14ac:dyDescent="0.3">
      <c r="A212" s="143">
        <v>45684</v>
      </c>
      <c r="B212" s="2" t="s">
        <v>12</v>
      </c>
      <c r="C212" s="104">
        <f>VLOOKUP(Tabela1[[#This Row],[Typ dnia]],$E$2:$F$7,2,FALSE)</f>
        <v>270.08</v>
      </c>
      <c r="D212" t="s">
        <v>21</v>
      </c>
    </row>
    <row r="213" spans="1:4" x14ac:dyDescent="0.3">
      <c r="A213" s="143">
        <v>45685</v>
      </c>
      <c r="B213" s="2" t="s">
        <v>12</v>
      </c>
      <c r="C213" s="104">
        <f>VLOOKUP(Tabela1[[#This Row],[Typ dnia]],$E$2:$F$7,2,FALSE)</f>
        <v>270.08</v>
      </c>
      <c r="D213" t="s">
        <v>21</v>
      </c>
    </row>
    <row r="214" spans="1:4" x14ac:dyDescent="0.3">
      <c r="A214" s="143">
        <v>45686</v>
      </c>
      <c r="B214" s="2" t="s">
        <v>12</v>
      </c>
      <c r="C214" s="104">
        <f>VLOOKUP(Tabela1[[#This Row],[Typ dnia]],$E$2:$F$7,2,FALSE)</f>
        <v>270.08</v>
      </c>
      <c r="D214" t="s">
        <v>21</v>
      </c>
    </row>
    <row r="215" spans="1:4" x14ac:dyDescent="0.3">
      <c r="A215" s="143">
        <v>45687</v>
      </c>
      <c r="B215" s="2" t="s">
        <v>12</v>
      </c>
      <c r="C215" s="104">
        <f>VLOOKUP(Tabela1[[#This Row],[Typ dnia]],$E$2:$F$7,2,FALSE)</f>
        <v>270.08</v>
      </c>
      <c r="D215" t="s">
        <v>21</v>
      </c>
    </row>
    <row r="216" spans="1:4" x14ac:dyDescent="0.3">
      <c r="A216" s="143">
        <v>45688</v>
      </c>
      <c r="B216" s="2" t="s">
        <v>12</v>
      </c>
      <c r="C216" s="104">
        <f>VLOOKUP(Tabela1[[#This Row],[Typ dnia]],$E$2:$F$7,2,FALSE)</f>
        <v>270.08</v>
      </c>
      <c r="D216" t="s">
        <v>21</v>
      </c>
    </row>
    <row r="217" spans="1:4" x14ac:dyDescent="0.3">
      <c r="A217" s="21">
        <v>45689</v>
      </c>
      <c r="B217" s="144" t="s">
        <v>14</v>
      </c>
      <c r="C217" s="105">
        <f>VLOOKUP(Tabela1[[#This Row],[Typ dnia]],$E$2:$F$7,2,FALSE)</f>
        <v>103.32000000000001</v>
      </c>
    </row>
    <row r="218" spans="1:4" x14ac:dyDescent="0.3">
      <c r="A218" s="22">
        <v>45690</v>
      </c>
      <c r="B218" s="145" t="s">
        <v>20</v>
      </c>
      <c r="C218" s="106">
        <f>VLOOKUP(Tabela1[[#This Row],[Typ dnia]],$E$2:$F$7,2,FALSE)</f>
        <v>0</v>
      </c>
    </row>
    <row r="219" spans="1:4" x14ac:dyDescent="0.3">
      <c r="A219" s="143">
        <v>45691</v>
      </c>
      <c r="B219" s="2" t="s">
        <v>22</v>
      </c>
      <c r="C219" s="104">
        <f>VLOOKUP(Tabela1[[#This Row],[Typ dnia]],$E$2:$F$7,2,FALSE)</f>
        <v>362.64</v>
      </c>
    </row>
    <row r="220" spans="1:4" x14ac:dyDescent="0.3">
      <c r="A220" s="143">
        <v>45692</v>
      </c>
      <c r="B220" s="2" t="s">
        <v>22</v>
      </c>
      <c r="C220" s="104">
        <f>VLOOKUP(Tabela1[[#This Row],[Typ dnia]],$E$2:$F$7,2,FALSE)</f>
        <v>362.64</v>
      </c>
    </row>
    <row r="221" spans="1:4" x14ac:dyDescent="0.3">
      <c r="A221" s="143">
        <v>45693</v>
      </c>
      <c r="B221" s="2" t="s">
        <v>22</v>
      </c>
      <c r="C221" s="104">
        <f>VLOOKUP(Tabela1[[#This Row],[Typ dnia]],$E$2:$F$7,2,FALSE)</f>
        <v>362.64</v>
      </c>
    </row>
    <row r="222" spans="1:4" x14ac:dyDescent="0.3">
      <c r="A222" s="143">
        <v>45694</v>
      </c>
      <c r="B222" s="2" t="s">
        <v>22</v>
      </c>
      <c r="C222" s="104">
        <f>VLOOKUP(Tabela1[[#This Row],[Typ dnia]],$E$2:$F$7,2,FALSE)</f>
        <v>362.64</v>
      </c>
    </row>
    <row r="223" spans="1:4" x14ac:dyDescent="0.3">
      <c r="A223" s="143">
        <v>45695</v>
      </c>
      <c r="B223" s="2" t="s">
        <v>22</v>
      </c>
      <c r="C223" s="104">
        <f>VLOOKUP(Tabela1[[#This Row],[Typ dnia]],$E$2:$F$7,2,FALSE)</f>
        <v>362.64</v>
      </c>
    </row>
    <row r="224" spans="1:4" x14ac:dyDescent="0.3">
      <c r="A224" s="21">
        <v>45696</v>
      </c>
      <c r="B224" s="144" t="s">
        <v>14</v>
      </c>
      <c r="C224" s="105">
        <f>VLOOKUP(Tabela1[[#This Row],[Typ dnia]],$E$2:$F$7,2,FALSE)</f>
        <v>103.32000000000001</v>
      </c>
    </row>
    <row r="225" spans="1:3" x14ac:dyDescent="0.3">
      <c r="A225" s="22">
        <v>45697</v>
      </c>
      <c r="B225" s="145" t="s">
        <v>20</v>
      </c>
      <c r="C225" s="106">
        <f>VLOOKUP(Tabela1[[#This Row],[Typ dnia]],$E$2:$F$7,2,FALSE)</f>
        <v>0</v>
      </c>
    </row>
    <row r="226" spans="1:3" x14ac:dyDescent="0.3">
      <c r="A226" s="143">
        <v>45698</v>
      </c>
      <c r="B226" s="2" t="s">
        <v>22</v>
      </c>
      <c r="C226" s="104">
        <f>VLOOKUP(Tabela1[[#This Row],[Typ dnia]],$E$2:$F$7,2,FALSE)</f>
        <v>362.64</v>
      </c>
    </row>
    <row r="227" spans="1:3" x14ac:dyDescent="0.3">
      <c r="A227" s="143">
        <v>45699</v>
      </c>
      <c r="B227" s="2" t="s">
        <v>22</v>
      </c>
      <c r="C227" s="104">
        <f>VLOOKUP(Tabela1[[#This Row],[Typ dnia]],$E$2:$F$7,2,FALSE)</f>
        <v>362.64</v>
      </c>
    </row>
    <row r="228" spans="1:3" x14ac:dyDescent="0.3">
      <c r="A228" s="143">
        <v>45700</v>
      </c>
      <c r="B228" s="2" t="s">
        <v>22</v>
      </c>
      <c r="C228" s="104">
        <f>VLOOKUP(Tabela1[[#This Row],[Typ dnia]],$E$2:$F$7,2,FALSE)</f>
        <v>362.64</v>
      </c>
    </row>
    <row r="229" spans="1:3" x14ac:dyDescent="0.3">
      <c r="A229" s="143">
        <v>45701</v>
      </c>
      <c r="B229" s="2" t="s">
        <v>22</v>
      </c>
      <c r="C229" s="104">
        <f>VLOOKUP(Tabela1[[#This Row],[Typ dnia]],$E$2:$F$7,2,FALSE)</f>
        <v>362.64</v>
      </c>
    </row>
    <row r="230" spans="1:3" x14ac:dyDescent="0.3">
      <c r="A230" s="143">
        <v>45702</v>
      </c>
      <c r="B230" s="2" t="s">
        <v>22</v>
      </c>
      <c r="C230" s="104">
        <f>VLOOKUP(Tabela1[[#This Row],[Typ dnia]],$E$2:$F$7,2,FALSE)</f>
        <v>362.64</v>
      </c>
    </row>
    <row r="231" spans="1:3" x14ac:dyDescent="0.3">
      <c r="A231" s="21">
        <v>45703</v>
      </c>
      <c r="B231" s="144" t="s">
        <v>14</v>
      </c>
      <c r="C231" s="105">
        <f>VLOOKUP(Tabela1[[#This Row],[Typ dnia]],$E$2:$F$7,2,FALSE)</f>
        <v>103.32000000000001</v>
      </c>
    </row>
    <row r="232" spans="1:3" x14ac:dyDescent="0.3">
      <c r="A232" s="22">
        <v>45704</v>
      </c>
      <c r="B232" s="145" t="s">
        <v>20</v>
      </c>
      <c r="C232" s="106">
        <f>VLOOKUP(Tabela1[[#This Row],[Typ dnia]],$E$2:$F$7,2,FALSE)</f>
        <v>0</v>
      </c>
    </row>
    <row r="233" spans="1:3" x14ac:dyDescent="0.3">
      <c r="A233" s="143">
        <v>45705</v>
      </c>
      <c r="B233" s="2" t="s">
        <v>22</v>
      </c>
      <c r="C233" s="104">
        <f>VLOOKUP(Tabela1[[#This Row],[Typ dnia]],$E$2:$F$7,2,FALSE)</f>
        <v>362.64</v>
      </c>
    </row>
    <row r="234" spans="1:3" x14ac:dyDescent="0.3">
      <c r="A234" s="143">
        <v>45706</v>
      </c>
      <c r="B234" s="2" t="s">
        <v>22</v>
      </c>
      <c r="C234" s="104">
        <f>VLOOKUP(Tabela1[[#This Row],[Typ dnia]],$E$2:$F$7,2,FALSE)</f>
        <v>362.64</v>
      </c>
    </row>
    <row r="235" spans="1:3" x14ac:dyDescent="0.3">
      <c r="A235" s="143">
        <v>45707</v>
      </c>
      <c r="B235" s="2" t="s">
        <v>22</v>
      </c>
      <c r="C235" s="104">
        <f>VLOOKUP(Tabela1[[#This Row],[Typ dnia]],$E$2:$F$7,2,FALSE)</f>
        <v>362.64</v>
      </c>
    </row>
    <row r="236" spans="1:3" x14ac:dyDescent="0.3">
      <c r="A236" s="143">
        <v>45708</v>
      </c>
      <c r="B236" s="2" t="s">
        <v>22</v>
      </c>
      <c r="C236" s="104">
        <f>VLOOKUP(Tabela1[[#This Row],[Typ dnia]],$E$2:$F$7,2,FALSE)</f>
        <v>362.64</v>
      </c>
    </row>
    <row r="237" spans="1:3" x14ac:dyDescent="0.3">
      <c r="A237" s="143">
        <v>45709</v>
      </c>
      <c r="B237" s="2" t="s">
        <v>22</v>
      </c>
      <c r="C237" s="104">
        <f>VLOOKUP(Tabela1[[#This Row],[Typ dnia]],$E$2:$F$7,2,FALSE)</f>
        <v>362.64</v>
      </c>
    </row>
    <row r="238" spans="1:3" x14ac:dyDescent="0.3">
      <c r="A238" s="21">
        <v>45710</v>
      </c>
      <c r="B238" s="144" t="s">
        <v>14</v>
      </c>
      <c r="C238" s="105">
        <f>VLOOKUP(Tabela1[[#This Row],[Typ dnia]],$E$2:$F$7,2,FALSE)</f>
        <v>103.32000000000001</v>
      </c>
    </row>
    <row r="239" spans="1:3" x14ac:dyDescent="0.3">
      <c r="A239" s="22">
        <v>45711</v>
      </c>
      <c r="B239" s="145" t="s">
        <v>20</v>
      </c>
      <c r="C239" s="106">
        <f>VLOOKUP(Tabela1[[#This Row],[Typ dnia]],$E$2:$F$7,2,FALSE)</f>
        <v>0</v>
      </c>
    </row>
    <row r="240" spans="1:3" x14ac:dyDescent="0.3">
      <c r="A240" s="143">
        <v>45712</v>
      </c>
      <c r="B240" s="2" t="s">
        <v>22</v>
      </c>
      <c r="C240" s="104">
        <f>VLOOKUP(Tabela1[[#This Row],[Typ dnia]],$E$2:$F$7,2,FALSE)</f>
        <v>362.64</v>
      </c>
    </row>
    <row r="241" spans="1:3" x14ac:dyDescent="0.3">
      <c r="A241" s="143">
        <v>45713</v>
      </c>
      <c r="B241" s="2" t="s">
        <v>22</v>
      </c>
      <c r="C241" s="104">
        <f>VLOOKUP(Tabela1[[#This Row],[Typ dnia]],$E$2:$F$7,2,FALSE)</f>
        <v>362.64</v>
      </c>
    </row>
    <row r="242" spans="1:3" x14ac:dyDescent="0.3">
      <c r="A242" s="143">
        <v>45714</v>
      </c>
      <c r="B242" s="2" t="s">
        <v>22</v>
      </c>
      <c r="C242" s="104">
        <f>VLOOKUP(Tabela1[[#This Row],[Typ dnia]],$E$2:$F$7,2,FALSE)</f>
        <v>362.64</v>
      </c>
    </row>
    <row r="243" spans="1:3" x14ac:dyDescent="0.3">
      <c r="A243" s="143">
        <v>45715</v>
      </c>
      <c r="B243" s="2" t="s">
        <v>22</v>
      </c>
      <c r="C243" s="104">
        <f>VLOOKUP(Tabela1[[#This Row],[Typ dnia]],$E$2:$F$7,2,FALSE)</f>
        <v>362.64</v>
      </c>
    </row>
    <row r="244" spans="1:3" x14ac:dyDescent="0.3">
      <c r="A244" s="143">
        <v>45716</v>
      </c>
      <c r="B244" s="2" t="s">
        <v>22</v>
      </c>
      <c r="C244" s="104">
        <f>VLOOKUP(Tabela1[[#This Row],[Typ dnia]],$E$2:$F$7,2,FALSE)</f>
        <v>362.64</v>
      </c>
    </row>
    <row r="245" spans="1:3" x14ac:dyDescent="0.3">
      <c r="A245" s="21">
        <v>45717</v>
      </c>
      <c r="B245" s="144" t="s">
        <v>14</v>
      </c>
      <c r="C245" s="105">
        <f>VLOOKUP(Tabela1[[#This Row],[Typ dnia]],$E$2:$F$7,2,FALSE)</f>
        <v>103.32000000000001</v>
      </c>
    </row>
    <row r="246" spans="1:3" x14ac:dyDescent="0.3">
      <c r="A246" s="22">
        <v>45718</v>
      </c>
      <c r="B246" s="145" t="s">
        <v>20</v>
      </c>
      <c r="C246" s="106">
        <f>VLOOKUP(Tabela1[[#This Row],[Typ dnia]],$E$2:$F$7,2,FALSE)</f>
        <v>0</v>
      </c>
    </row>
    <row r="247" spans="1:3" x14ac:dyDescent="0.3">
      <c r="A247" s="143">
        <v>45719</v>
      </c>
      <c r="B247" s="2" t="s">
        <v>22</v>
      </c>
      <c r="C247" s="104">
        <f>VLOOKUP(Tabela1[[#This Row],[Typ dnia]],$E$2:$F$7,2,FALSE)</f>
        <v>362.64</v>
      </c>
    </row>
    <row r="248" spans="1:3" x14ac:dyDescent="0.3">
      <c r="A248" s="143">
        <v>45720</v>
      </c>
      <c r="B248" s="2" t="s">
        <v>22</v>
      </c>
      <c r="C248" s="104">
        <f>VLOOKUP(Tabela1[[#This Row],[Typ dnia]],$E$2:$F$7,2,FALSE)</f>
        <v>362.64</v>
      </c>
    </row>
    <row r="249" spans="1:3" x14ac:dyDescent="0.3">
      <c r="A249" s="143">
        <v>45721</v>
      </c>
      <c r="B249" s="2" t="s">
        <v>22</v>
      </c>
      <c r="C249" s="104">
        <f>VLOOKUP(Tabela1[[#This Row],[Typ dnia]],$E$2:$F$7,2,FALSE)</f>
        <v>362.64</v>
      </c>
    </row>
    <row r="250" spans="1:3" x14ac:dyDescent="0.3">
      <c r="A250" s="143">
        <v>45722</v>
      </c>
      <c r="B250" s="2" t="s">
        <v>22</v>
      </c>
      <c r="C250" s="104">
        <f>VLOOKUP(Tabela1[[#This Row],[Typ dnia]],$E$2:$F$7,2,FALSE)</f>
        <v>362.64</v>
      </c>
    </row>
    <row r="251" spans="1:3" x14ac:dyDescent="0.3">
      <c r="A251" s="143">
        <v>45723</v>
      </c>
      <c r="B251" s="2" t="s">
        <v>22</v>
      </c>
      <c r="C251" s="104">
        <f>VLOOKUP(Tabela1[[#This Row],[Typ dnia]],$E$2:$F$7,2,FALSE)</f>
        <v>362.64</v>
      </c>
    </row>
    <row r="252" spans="1:3" x14ac:dyDescent="0.3">
      <c r="A252" s="21">
        <v>45724</v>
      </c>
      <c r="B252" s="144" t="s">
        <v>14</v>
      </c>
      <c r="C252" s="105">
        <f>VLOOKUP(Tabela1[[#This Row],[Typ dnia]],$E$2:$F$7,2,FALSE)</f>
        <v>103.32000000000001</v>
      </c>
    </row>
    <row r="253" spans="1:3" x14ac:dyDescent="0.3">
      <c r="A253" s="22">
        <v>45725</v>
      </c>
      <c r="B253" s="145" t="s">
        <v>20</v>
      </c>
      <c r="C253" s="106">
        <f>VLOOKUP(Tabela1[[#This Row],[Typ dnia]],$E$2:$F$7,2,FALSE)</f>
        <v>0</v>
      </c>
    </row>
    <row r="254" spans="1:3" x14ac:dyDescent="0.3">
      <c r="A254" s="143">
        <v>45726</v>
      </c>
      <c r="B254" s="2" t="s">
        <v>22</v>
      </c>
      <c r="C254" s="104">
        <f>VLOOKUP(Tabela1[[#This Row],[Typ dnia]],$E$2:$F$7,2,FALSE)</f>
        <v>362.64</v>
      </c>
    </row>
    <row r="255" spans="1:3" x14ac:dyDescent="0.3">
      <c r="A255" s="143">
        <v>45727</v>
      </c>
      <c r="B255" s="2" t="s">
        <v>22</v>
      </c>
      <c r="C255" s="104">
        <f>VLOOKUP(Tabela1[[#This Row],[Typ dnia]],$E$2:$F$7,2,FALSE)</f>
        <v>362.64</v>
      </c>
    </row>
    <row r="256" spans="1:3" x14ac:dyDescent="0.3">
      <c r="A256" s="143">
        <v>45728</v>
      </c>
      <c r="B256" s="2" t="s">
        <v>22</v>
      </c>
      <c r="C256" s="104">
        <f>VLOOKUP(Tabela1[[#This Row],[Typ dnia]],$E$2:$F$7,2,FALSE)</f>
        <v>362.64</v>
      </c>
    </row>
    <row r="257" spans="1:3" x14ac:dyDescent="0.3">
      <c r="A257" s="143">
        <v>45729</v>
      </c>
      <c r="B257" s="2" t="s">
        <v>22</v>
      </c>
      <c r="C257" s="104">
        <f>VLOOKUP(Tabela1[[#This Row],[Typ dnia]],$E$2:$F$7,2,FALSE)</f>
        <v>362.64</v>
      </c>
    </row>
    <row r="258" spans="1:3" x14ac:dyDescent="0.3">
      <c r="A258" s="143">
        <v>45730</v>
      </c>
      <c r="B258" s="2" t="s">
        <v>22</v>
      </c>
      <c r="C258" s="104">
        <f>VLOOKUP(Tabela1[[#This Row],[Typ dnia]],$E$2:$F$7,2,FALSE)</f>
        <v>362.64</v>
      </c>
    </row>
    <row r="259" spans="1:3" x14ac:dyDescent="0.3">
      <c r="A259" s="21">
        <v>45731</v>
      </c>
      <c r="B259" s="144" t="s">
        <v>14</v>
      </c>
      <c r="C259" s="105">
        <f>VLOOKUP(Tabela1[[#This Row],[Typ dnia]],$E$2:$F$7,2,FALSE)</f>
        <v>103.32000000000001</v>
      </c>
    </row>
    <row r="260" spans="1:3" x14ac:dyDescent="0.3">
      <c r="A260" s="22">
        <v>45732</v>
      </c>
      <c r="B260" s="145" t="s">
        <v>20</v>
      </c>
      <c r="C260" s="106">
        <f>VLOOKUP(Tabela1[[#This Row],[Typ dnia]],$E$2:$F$7,2,FALSE)</f>
        <v>0</v>
      </c>
    </row>
    <row r="261" spans="1:3" x14ac:dyDescent="0.3">
      <c r="A261" s="143">
        <v>45733</v>
      </c>
      <c r="B261" s="2" t="s">
        <v>22</v>
      </c>
      <c r="C261" s="104">
        <f>VLOOKUP(Tabela1[[#This Row],[Typ dnia]],$E$2:$F$7,2,FALSE)</f>
        <v>362.64</v>
      </c>
    </row>
    <row r="262" spans="1:3" x14ac:dyDescent="0.3">
      <c r="A262" s="143">
        <v>45734</v>
      </c>
      <c r="B262" s="2" t="s">
        <v>22</v>
      </c>
      <c r="C262" s="104">
        <f>VLOOKUP(Tabela1[[#This Row],[Typ dnia]],$E$2:$F$7,2,FALSE)</f>
        <v>362.64</v>
      </c>
    </row>
    <row r="263" spans="1:3" x14ac:dyDescent="0.3">
      <c r="A263" s="143">
        <v>45735</v>
      </c>
      <c r="B263" s="2" t="s">
        <v>22</v>
      </c>
      <c r="C263" s="104">
        <f>VLOOKUP(Tabela1[[#This Row],[Typ dnia]],$E$2:$F$7,2,FALSE)</f>
        <v>362.64</v>
      </c>
    </row>
    <row r="264" spans="1:3" x14ac:dyDescent="0.3">
      <c r="A264" s="143">
        <v>45736</v>
      </c>
      <c r="B264" s="2" t="s">
        <v>22</v>
      </c>
      <c r="C264" s="104">
        <f>VLOOKUP(Tabela1[[#This Row],[Typ dnia]],$E$2:$F$7,2,FALSE)</f>
        <v>362.64</v>
      </c>
    </row>
    <row r="265" spans="1:3" x14ac:dyDescent="0.3">
      <c r="A265" s="143">
        <v>45737</v>
      </c>
      <c r="B265" s="2" t="s">
        <v>22</v>
      </c>
      <c r="C265" s="104">
        <f>VLOOKUP(Tabela1[[#This Row],[Typ dnia]],$E$2:$F$7,2,FALSE)</f>
        <v>362.64</v>
      </c>
    </row>
    <row r="266" spans="1:3" x14ac:dyDescent="0.3">
      <c r="A266" s="21">
        <v>45738</v>
      </c>
      <c r="B266" s="144" t="s">
        <v>14</v>
      </c>
      <c r="C266" s="105">
        <f>VLOOKUP(Tabela1[[#This Row],[Typ dnia]],$E$2:$F$7,2,FALSE)</f>
        <v>103.32000000000001</v>
      </c>
    </row>
    <row r="267" spans="1:3" x14ac:dyDescent="0.3">
      <c r="A267" s="22">
        <v>45739</v>
      </c>
      <c r="B267" s="145" t="s">
        <v>20</v>
      </c>
      <c r="C267" s="106">
        <f>VLOOKUP(Tabela1[[#This Row],[Typ dnia]],$E$2:$F$7,2,FALSE)</f>
        <v>0</v>
      </c>
    </row>
    <row r="268" spans="1:3" x14ac:dyDescent="0.3">
      <c r="A268" s="143">
        <v>45740</v>
      </c>
      <c r="B268" s="2" t="s">
        <v>22</v>
      </c>
      <c r="C268" s="104">
        <f>VLOOKUP(Tabela1[[#This Row],[Typ dnia]],$E$2:$F$7,2,FALSE)</f>
        <v>362.64</v>
      </c>
    </row>
    <row r="269" spans="1:3" x14ac:dyDescent="0.3">
      <c r="A269" s="143">
        <v>45741</v>
      </c>
      <c r="B269" s="2" t="s">
        <v>22</v>
      </c>
      <c r="C269" s="104">
        <f>VLOOKUP(Tabela1[[#This Row],[Typ dnia]],$E$2:$F$7,2,FALSE)</f>
        <v>362.64</v>
      </c>
    </row>
    <row r="270" spans="1:3" x14ac:dyDescent="0.3">
      <c r="A270" s="143">
        <v>45742</v>
      </c>
      <c r="B270" s="2" t="s">
        <v>22</v>
      </c>
      <c r="C270" s="104">
        <f>VLOOKUP(Tabela1[[#This Row],[Typ dnia]],$E$2:$F$7,2,FALSE)</f>
        <v>362.64</v>
      </c>
    </row>
    <row r="271" spans="1:3" x14ac:dyDescent="0.3">
      <c r="A271" s="143">
        <v>45743</v>
      </c>
      <c r="B271" s="2" t="s">
        <v>22</v>
      </c>
      <c r="C271" s="104">
        <f>VLOOKUP(Tabela1[[#This Row],[Typ dnia]],$E$2:$F$7,2,FALSE)</f>
        <v>362.64</v>
      </c>
    </row>
    <row r="272" spans="1:3" x14ac:dyDescent="0.3">
      <c r="A272" s="143">
        <v>45744</v>
      </c>
      <c r="B272" s="2" t="s">
        <v>22</v>
      </c>
      <c r="C272" s="104">
        <f>VLOOKUP(Tabela1[[#This Row],[Typ dnia]],$E$2:$F$7,2,FALSE)</f>
        <v>362.64</v>
      </c>
    </row>
    <row r="273" spans="1:3" x14ac:dyDescent="0.3">
      <c r="A273" s="21">
        <v>45745</v>
      </c>
      <c r="B273" s="144" t="s">
        <v>14</v>
      </c>
      <c r="C273" s="105">
        <f>VLOOKUP(Tabela1[[#This Row],[Typ dnia]],$E$2:$F$7,2,FALSE)</f>
        <v>103.32000000000001</v>
      </c>
    </row>
    <row r="274" spans="1:3" x14ac:dyDescent="0.3">
      <c r="A274" s="22">
        <v>45746</v>
      </c>
      <c r="B274" s="145" t="s">
        <v>20</v>
      </c>
      <c r="C274" s="106">
        <f>VLOOKUP(Tabela1[[#This Row],[Typ dnia]],$E$2:$F$7,2,FALSE)</f>
        <v>0</v>
      </c>
    </row>
    <row r="275" spans="1:3" x14ac:dyDescent="0.3">
      <c r="A275" s="143">
        <v>45747</v>
      </c>
      <c r="B275" s="2" t="s">
        <v>22</v>
      </c>
      <c r="C275" s="104">
        <f>VLOOKUP(Tabela1[[#This Row],[Typ dnia]],$E$2:$F$7,2,FALSE)</f>
        <v>362.64</v>
      </c>
    </row>
    <row r="276" spans="1:3" x14ac:dyDescent="0.3">
      <c r="A276" s="143">
        <v>45748</v>
      </c>
      <c r="B276" s="2" t="s">
        <v>22</v>
      </c>
      <c r="C276" s="104">
        <f>VLOOKUP(Tabela1[[#This Row],[Typ dnia]],$E$2:$F$7,2,FALSE)</f>
        <v>362.64</v>
      </c>
    </row>
    <row r="277" spans="1:3" x14ac:dyDescent="0.3">
      <c r="A277" s="143">
        <v>45749</v>
      </c>
      <c r="B277" s="2" t="s">
        <v>22</v>
      </c>
      <c r="C277" s="104">
        <f>VLOOKUP(Tabela1[[#This Row],[Typ dnia]],$E$2:$F$7,2,FALSE)</f>
        <v>362.64</v>
      </c>
    </row>
    <row r="278" spans="1:3" x14ac:dyDescent="0.3">
      <c r="A278" s="143">
        <v>45750</v>
      </c>
      <c r="B278" s="2" t="s">
        <v>22</v>
      </c>
      <c r="C278" s="104">
        <f>VLOOKUP(Tabela1[[#This Row],[Typ dnia]],$E$2:$F$7,2,FALSE)</f>
        <v>362.64</v>
      </c>
    </row>
    <row r="279" spans="1:3" x14ac:dyDescent="0.3">
      <c r="A279" s="143">
        <v>45751</v>
      </c>
      <c r="B279" s="2" t="s">
        <v>22</v>
      </c>
      <c r="C279" s="104">
        <f>VLOOKUP(Tabela1[[#This Row],[Typ dnia]],$E$2:$F$7,2,FALSE)</f>
        <v>362.64</v>
      </c>
    </row>
    <row r="280" spans="1:3" x14ac:dyDescent="0.3">
      <c r="A280" s="21">
        <v>45752</v>
      </c>
      <c r="B280" s="144" t="s">
        <v>14</v>
      </c>
      <c r="C280" s="105">
        <f>VLOOKUP(Tabela1[[#This Row],[Typ dnia]],$E$2:$F$7,2,FALSE)</f>
        <v>103.32000000000001</v>
      </c>
    </row>
    <row r="281" spans="1:3" x14ac:dyDescent="0.3">
      <c r="A281" s="22">
        <v>45753</v>
      </c>
      <c r="B281" s="145" t="s">
        <v>20</v>
      </c>
      <c r="C281" s="106">
        <f>VLOOKUP(Tabela1[[#This Row],[Typ dnia]],$E$2:$F$7,2,FALSE)</f>
        <v>0</v>
      </c>
    </row>
    <row r="282" spans="1:3" x14ac:dyDescent="0.3">
      <c r="A282" s="143">
        <v>45754</v>
      </c>
      <c r="B282" s="2" t="s">
        <v>22</v>
      </c>
      <c r="C282" s="104">
        <f>VLOOKUP(Tabela1[[#This Row],[Typ dnia]],$E$2:$F$7,2,FALSE)</f>
        <v>362.64</v>
      </c>
    </row>
    <row r="283" spans="1:3" x14ac:dyDescent="0.3">
      <c r="A283" s="143">
        <v>45755</v>
      </c>
      <c r="B283" s="2" t="s">
        <v>22</v>
      </c>
      <c r="C283" s="104">
        <f>VLOOKUP(Tabela1[[#This Row],[Typ dnia]],$E$2:$F$7,2,FALSE)</f>
        <v>362.64</v>
      </c>
    </row>
    <row r="284" spans="1:3" x14ac:dyDescent="0.3">
      <c r="A284" s="143">
        <v>45756</v>
      </c>
      <c r="B284" s="2" t="s">
        <v>22</v>
      </c>
      <c r="C284" s="104">
        <f>VLOOKUP(Tabela1[[#This Row],[Typ dnia]],$E$2:$F$7,2,FALSE)</f>
        <v>362.64</v>
      </c>
    </row>
    <row r="285" spans="1:3" x14ac:dyDescent="0.3">
      <c r="A285" s="143">
        <v>45757</v>
      </c>
      <c r="B285" s="2" t="s">
        <v>22</v>
      </c>
      <c r="C285" s="104">
        <f>VLOOKUP(Tabela1[[#This Row],[Typ dnia]],$E$2:$F$7,2,FALSE)</f>
        <v>362.64</v>
      </c>
    </row>
    <row r="286" spans="1:3" x14ac:dyDescent="0.3">
      <c r="A286" s="143">
        <v>45758</v>
      </c>
      <c r="B286" s="2" t="s">
        <v>22</v>
      </c>
      <c r="C286" s="104">
        <f>VLOOKUP(Tabela1[[#This Row],[Typ dnia]],$E$2:$F$7,2,FALSE)</f>
        <v>362.64</v>
      </c>
    </row>
    <row r="287" spans="1:3" x14ac:dyDescent="0.3">
      <c r="A287" s="21">
        <v>45759</v>
      </c>
      <c r="B287" s="144" t="s">
        <v>14</v>
      </c>
      <c r="C287" s="105">
        <f>VLOOKUP(Tabela1[[#This Row],[Typ dnia]],$E$2:$F$7,2,FALSE)</f>
        <v>103.32000000000001</v>
      </c>
    </row>
    <row r="288" spans="1:3" x14ac:dyDescent="0.3">
      <c r="A288" s="22">
        <v>45760</v>
      </c>
      <c r="B288" s="145" t="s">
        <v>20</v>
      </c>
      <c r="C288" s="106">
        <f>VLOOKUP(Tabela1[[#This Row],[Typ dnia]],$E$2:$F$7,2,FALSE)</f>
        <v>0</v>
      </c>
    </row>
    <row r="289" spans="1:4" x14ac:dyDescent="0.3">
      <c r="A289" s="143">
        <v>45761</v>
      </c>
      <c r="B289" s="2" t="s">
        <v>22</v>
      </c>
      <c r="C289" s="104">
        <f>VLOOKUP(Tabela1[[#This Row],[Typ dnia]],$E$2:$F$7,2,FALSE)</f>
        <v>362.64</v>
      </c>
    </row>
    <row r="290" spans="1:4" x14ac:dyDescent="0.3">
      <c r="A290" s="143">
        <v>45762</v>
      </c>
      <c r="B290" s="2" t="s">
        <v>22</v>
      </c>
      <c r="C290" s="104">
        <f>VLOOKUP(Tabela1[[#This Row],[Typ dnia]],$E$2:$F$7,2,FALSE)</f>
        <v>362.64</v>
      </c>
    </row>
    <row r="291" spans="1:4" x14ac:dyDescent="0.3">
      <c r="A291" s="143">
        <v>45763</v>
      </c>
      <c r="B291" s="2" t="s">
        <v>22</v>
      </c>
      <c r="C291" s="104">
        <f>VLOOKUP(Tabela1[[#This Row],[Typ dnia]],$E$2:$F$7,2,FALSE)</f>
        <v>362.64</v>
      </c>
    </row>
    <row r="292" spans="1:4" x14ac:dyDescent="0.3">
      <c r="A292" s="143">
        <v>45764</v>
      </c>
      <c r="B292" s="2" t="s">
        <v>12</v>
      </c>
      <c r="C292" s="104">
        <f>VLOOKUP(Tabela1[[#This Row],[Typ dnia]],$E$2:$F$7,2,FALSE)</f>
        <v>270.08</v>
      </c>
      <c r="D292" t="s">
        <v>21</v>
      </c>
    </row>
    <row r="293" spans="1:4" x14ac:dyDescent="0.3">
      <c r="A293" s="143">
        <v>45765</v>
      </c>
      <c r="B293" s="2" t="s">
        <v>12</v>
      </c>
      <c r="C293" s="104">
        <f>VLOOKUP(Tabela1[[#This Row],[Typ dnia]],$E$2:$F$7,2,FALSE)</f>
        <v>270.08</v>
      </c>
      <c r="D293" t="s">
        <v>21</v>
      </c>
    </row>
    <row r="294" spans="1:4" x14ac:dyDescent="0.3">
      <c r="A294" s="21">
        <v>45766</v>
      </c>
      <c r="B294" s="144" t="s">
        <v>14</v>
      </c>
      <c r="C294" s="105">
        <f>VLOOKUP(Tabela1[[#This Row],[Typ dnia]],$E$2:$F$7,2,FALSE)</f>
        <v>103.32000000000001</v>
      </c>
    </row>
    <row r="295" spans="1:4" x14ac:dyDescent="0.3">
      <c r="A295" s="22">
        <v>45767</v>
      </c>
      <c r="B295" s="145" t="s">
        <v>20</v>
      </c>
      <c r="C295" s="106">
        <f>VLOOKUP(Tabela1[[#This Row],[Typ dnia]],$E$2:$F$7,2,FALSE)</f>
        <v>0</v>
      </c>
    </row>
    <row r="296" spans="1:4" x14ac:dyDescent="0.3">
      <c r="A296" s="22">
        <v>45768</v>
      </c>
      <c r="B296" s="145" t="s">
        <v>20</v>
      </c>
      <c r="C296" s="106">
        <f>VLOOKUP(Tabela1[[#This Row],[Typ dnia]],$E$2:$F$7,2,FALSE)</f>
        <v>0</v>
      </c>
      <c r="D296" t="s">
        <v>21</v>
      </c>
    </row>
    <row r="297" spans="1:4" x14ac:dyDescent="0.3">
      <c r="A297" s="143">
        <v>45769</v>
      </c>
      <c r="B297" s="2" t="s">
        <v>12</v>
      </c>
      <c r="C297" s="104">
        <f>VLOOKUP(Tabela1[[#This Row],[Typ dnia]],$E$2:$F$7,2,FALSE)</f>
        <v>270.08</v>
      </c>
      <c r="D297" t="s">
        <v>21</v>
      </c>
    </row>
    <row r="298" spans="1:4" x14ac:dyDescent="0.3">
      <c r="A298" s="143">
        <v>45770</v>
      </c>
      <c r="B298" s="2" t="s">
        <v>22</v>
      </c>
      <c r="C298" s="104">
        <f>VLOOKUP(Tabela1[[#This Row],[Typ dnia]],$E$2:$F$7,2,FALSE)</f>
        <v>362.64</v>
      </c>
    </row>
    <row r="299" spans="1:4" x14ac:dyDescent="0.3">
      <c r="A299" s="143">
        <v>45771</v>
      </c>
      <c r="B299" s="2" t="s">
        <v>22</v>
      </c>
      <c r="C299" s="104">
        <f>VLOOKUP(Tabela1[[#This Row],[Typ dnia]],$E$2:$F$7,2,FALSE)</f>
        <v>362.64</v>
      </c>
    </row>
    <row r="300" spans="1:4" x14ac:dyDescent="0.3">
      <c r="A300" s="143">
        <v>45772</v>
      </c>
      <c r="B300" s="2" t="s">
        <v>22</v>
      </c>
      <c r="C300" s="104">
        <f>VLOOKUP(Tabela1[[#This Row],[Typ dnia]],$E$2:$F$7,2,FALSE)</f>
        <v>362.64</v>
      </c>
    </row>
    <row r="301" spans="1:4" x14ac:dyDescent="0.3">
      <c r="A301" s="21">
        <v>45773</v>
      </c>
      <c r="B301" s="144" t="s">
        <v>14</v>
      </c>
      <c r="C301" s="105">
        <f>VLOOKUP(Tabela1[[#This Row],[Typ dnia]],$E$2:$F$7,2,FALSE)</f>
        <v>103.32000000000001</v>
      </c>
    </row>
    <row r="302" spans="1:4" x14ac:dyDescent="0.3">
      <c r="A302" s="22">
        <v>45774</v>
      </c>
      <c r="B302" s="145" t="s">
        <v>20</v>
      </c>
      <c r="C302" s="106">
        <f>VLOOKUP(Tabela1[[#This Row],[Typ dnia]],$E$2:$F$7,2,FALSE)</f>
        <v>0</v>
      </c>
    </row>
    <row r="303" spans="1:4" x14ac:dyDescent="0.3">
      <c r="A303" s="143">
        <v>45775</v>
      </c>
      <c r="B303" s="2" t="s">
        <v>22</v>
      </c>
      <c r="C303" s="104">
        <f>VLOOKUP(Tabela1[[#This Row],[Typ dnia]],$E$2:$F$7,2,FALSE)</f>
        <v>362.64</v>
      </c>
    </row>
    <row r="304" spans="1:4" x14ac:dyDescent="0.3">
      <c r="A304" s="143">
        <v>45776</v>
      </c>
      <c r="B304" s="2" t="s">
        <v>22</v>
      </c>
      <c r="C304" s="104">
        <f>VLOOKUP(Tabela1[[#This Row],[Typ dnia]],$E$2:$F$7,2,FALSE)</f>
        <v>362.64</v>
      </c>
    </row>
    <row r="305" spans="1:4" x14ac:dyDescent="0.3">
      <c r="A305" s="143">
        <v>45777</v>
      </c>
      <c r="B305" s="2" t="s">
        <v>22</v>
      </c>
      <c r="C305" s="104">
        <f>VLOOKUP(Tabela1[[#This Row],[Typ dnia]],$E$2:$F$7,2,FALSE)</f>
        <v>362.64</v>
      </c>
    </row>
    <row r="306" spans="1:4" x14ac:dyDescent="0.3">
      <c r="A306" s="22">
        <v>45778</v>
      </c>
      <c r="B306" s="145" t="s">
        <v>20</v>
      </c>
      <c r="C306" s="106">
        <f>VLOOKUP(Tabela1[[#This Row],[Typ dnia]],$E$2:$F$7,2,FALSE)</f>
        <v>0</v>
      </c>
      <c r="D306" t="s">
        <v>21</v>
      </c>
    </row>
    <row r="307" spans="1:4" x14ac:dyDescent="0.3">
      <c r="A307" s="143">
        <v>45779</v>
      </c>
      <c r="B307" s="2" t="s">
        <v>12</v>
      </c>
      <c r="C307" s="104">
        <f>VLOOKUP(Tabela1[[#This Row],[Typ dnia]],$E$2:$F$7,2,FALSE)</f>
        <v>270.08</v>
      </c>
      <c r="D307" t="s">
        <v>21</v>
      </c>
    </row>
    <row r="308" spans="1:4" x14ac:dyDescent="0.3">
      <c r="A308" s="22">
        <v>45780</v>
      </c>
      <c r="B308" s="145" t="s">
        <v>20</v>
      </c>
      <c r="C308" s="106">
        <f>VLOOKUP(Tabela1[[#This Row],[Typ dnia]],$E$2:$F$7,2,FALSE)</f>
        <v>0</v>
      </c>
      <c r="D308" t="s">
        <v>21</v>
      </c>
    </row>
    <row r="309" spans="1:4" x14ac:dyDescent="0.3">
      <c r="A309" s="22">
        <v>45781</v>
      </c>
      <c r="B309" s="145" t="s">
        <v>20</v>
      </c>
      <c r="C309" s="106">
        <f>VLOOKUP(Tabela1[[#This Row],[Typ dnia]],$E$2:$F$7,2,FALSE)</f>
        <v>0</v>
      </c>
    </row>
    <row r="310" spans="1:4" x14ac:dyDescent="0.3">
      <c r="A310" s="143">
        <v>45782</v>
      </c>
      <c r="B310" s="2" t="s">
        <v>22</v>
      </c>
      <c r="C310" s="104">
        <f>VLOOKUP(Tabela1[[#This Row],[Typ dnia]],$E$2:$F$7,2,FALSE)</f>
        <v>362.64</v>
      </c>
    </row>
    <row r="311" spans="1:4" x14ac:dyDescent="0.3">
      <c r="A311" s="143">
        <v>45783</v>
      </c>
      <c r="B311" s="2" t="s">
        <v>22</v>
      </c>
      <c r="C311" s="104">
        <f>VLOOKUP(Tabela1[[#This Row],[Typ dnia]],$E$2:$F$7,2,FALSE)</f>
        <v>362.64</v>
      </c>
    </row>
    <row r="312" spans="1:4" x14ac:dyDescent="0.3">
      <c r="A312" s="143">
        <v>45784</v>
      </c>
      <c r="B312" s="2" t="s">
        <v>22</v>
      </c>
      <c r="C312" s="104">
        <f>VLOOKUP(Tabela1[[#This Row],[Typ dnia]],$E$2:$F$7,2,FALSE)</f>
        <v>362.64</v>
      </c>
    </row>
    <row r="313" spans="1:4" x14ac:dyDescent="0.3">
      <c r="A313" s="143">
        <v>45785</v>
      </c>
      <c r="B313" s="2" t="s">
        <v>22</v>
      </c>
      <c r="C313" s="104">
        <f>VLOOKUP(Tabela1[[#This Row],[Typ dnia]],$E$2:$F$7,2,FALSE)</f>
        <v>362.64</v>
      </c>
    </row>
    <row r="314" spans="1:4" x14ac:dyDescent="0.3">
      <c r="A314" s="143">
        <v>45786</v>
      </c>
      <c r="B314" s="2" t="s">
        <v>22</v>
      </c>
      <c r="C314" s="104">
        <f>VLOOKUP(Tabela1[[#This Row],[Typ dnia]],$E$2:$F$7,2,FALSE)</f>
        <v>362.64</v>
      </c>
    </row>
    <row r="315" spans="1:4" x14ac:dyDescent="0.3">
      <c r="A315" s="21">
        <v>45787</v>
      </c>
      <c r="B315" s="144" t="s">
        <v>14</v>
      </c>
      <c r="C315" s="105">
        <f>VLOOKUP(Tabela1[[#This Row],[Typ dnia]],$E$2:$F$7,2,FALSE)</f>
        <v>103.32000000000001</v>
      </c>
    </row>
    <row r="316" spans="1:4" x14ac:dyDescent="0.3">
      <c r="A316" s="22">
        <v>45788</v>
      </c>
      <c r="B316" s="145" t="s">
        <v>20</v>
      </c>
      <c r="C316" s="106">
        <f>VLOOKUP(Tabela1[[#This Row],[Typ dnia]],$E$2:$F$7,2,FALSE)</f>
        <v>0</v>
      </c>
    </row>
    <row r="317" spans="1:4" x14ac:dyDescent="0.3">
      <c r="A317" s="143">
        <v>45789</v>
      </c>
      <c r="B317" s="2" t="s">
        <v>22</v>
      </c>
      <c r="C317" s="104">
        <f>VLOOKUP(Tabela1[[#This Row],[Typ dnia]],$E$2:$F$7,2,FALSE)</f>
        <v>362.64</v>
      </c>
    </row>
    <row r="318" spans="1:4" x14ac:dyDescent="0.3">
      <c r="A318" s="143">
        <v>45790</v>
      </c>
      <c r="B318" s="2" t="s">
        <v>22</v>
      </c>
      <c r="C318" s="104">
        <f>VLOOKUP(Tabela1[[#This Row],[Typ dnia]],$E$2:$F$7,2,FALSE)</f>
        <v>362.64</v>
      </c>
    </row>
    <row r="319" spans="1:4" x14ac:dyDescent="0.3">
      <c r="A319" s="143">
        <v>45791</v>
      </c>
      <c r="B319" s="2" t="s">
        <v>22</v>
      </c>
      <c r="C319" s="104">
        <f>VLOOKUP(Tabela1[[#This Row],[Typ dnia]],$E$2:$F$7,2,FALSE)</f>
        <v>362.64</v>
      </c>
    </row>
    <row r="320" spans="1:4" x14ac:dyDescent="0.3">
      <c r="A320" s="143">
        <v>45792</v>
      </c>
      <c r="B320" s="2" t="s">
        <v>22</v>
      </c>
      <c r="C320" s="104">
        <f>VLOOKUP(Tabela1[[#This Row],[Typ dnia]],$E$2:$F$7,2,FALSE)</f>
        <v>362.64</v>
      </c>
    </row>
    <row r="321" spans="1:3" x14ac:dyDescent="0.3">
      <c r="A321" s="143">
        <v>45793</v>
      </c>
      <c r="B321" s="2" t="s">
        <v>22</v>
      </c>
      <c r="C321" s="104">
        <f>VLOOKUP(Tabela1[[#This Row],[Typ dnia]],$E$2:$F$7,2,FALSE)</f>
        <v>362.64</v>
      </c>
    </row>
    <row r="322" spans="1:3" x14ac:dyDescent="0.3">
      <c r="A322" s="21">
        <v>45794</v>
      </c>
      <c r="B322" s="144" t="s">
        <v>14</v>
      </c>
      <c r="C322" s="105">
        <f>VLOOKUP(Tabela1[[#This Row],[Typ dnia]],$E$2:$F$7,2,FALSE)</f>
        <v>103.32000000000001</v>
      </c>
    </row>
    <row r="323" spans="1:3" x14ac:dyDescent="0.3">
      <c r="A323" s="22">
        <v>45795</v>
      </c>
      <c r="B323" s="145" t="s">
        <v>20</v>
      </c>
      <c r="C323" s="106">
        <f>VLOOKUP(Tabela1[[#This Row],[Typ dnia]],$E$2:$F$7,2,FALSE)</f>
        <v>0</v>
      </c>
    </row>
    <row r="324" spans="1:3" x14ac:dyDescent="0.3">
      <c r="A324" s="143">
        <v>45796</v>
      </c>
      <c r="B324" s="2" t="s">
        <v>22</v>
      </c>
      <c r="C324" s="104">
        <f>VLOOKUP(Tabela1[[#This Row],[Typ dnia]],$E$2:$F$7,2,FALSE)</f>
        <v>362.64</v>
      </c>
    </row>
    <row r="325" spans="1:3" x14ac:dyDescent="0.3">
      <c r="A325" s="143">
        <v>45797</v>
      </c>
      <c r="B325" s="2" t="s">
        <v>22</v>
      </c>
      <c r="C325" s="104">
        <f>VLOOKUP(Tabela1[[#This Row],[Typ dnia]],$E$2:$F$7,2,FALSE)</f>
        <v>362.64</v>
      </c>
    </row>
    <row r="326" spans="1:3" x14ac:dyDescent="0.3">
      <c r="A326" s="143">
        <v>45798</v>
      </c>
      <c r="B326" s="2" t="s">
        <v>22</v>
      </c>
      <c r="C326" s="104">
        <f>VLOOKUP(Tabela1[[#This Row],[Typ dnia]],$E$2:$F$7,2,FALSE)</f>
        <v>362.64</v>
      </c>
    </row>
    <row r="327" spans="1:3" x14ac:dyDescent="0.3">
      <c r="A327" s="143">
        <v>45799</v>
      </c>
      <c r="B327" s="2" t="s">
        <v>22</v>
      </c>
      <c r="C327" s="104">
        <f>VLOOKUP(Tabela1[[#This Row],[Typ dnia]],$E$2:$F$7,2,FALSE)</f>
        <v>362.64</v>
      </c>
    </row>
    <row r="328" spans="1:3" x14ac:dyDescent="0.3">
      <c r="A328" s="143">
        <v>45800</v>
      </c>
      <c r="B328" s="2" t="s">
        <v>22</v>
      </c>
      <c r="C328" s="104">
        <f>VLOOKUP(Tabela1[[#This Row],[Typ dnia]],$E$2:$F$7,2,FALSE)</f>
        <v>362.64</v>
      </c>
    </row>
    <row r="329" spans="1:3" x14ac:dyDescent="0.3">
      <c r="A329" s="21">
        <v>45801</v>
      </c>
      <c r="B329" s="144" t="s">
        <v>14</v>
      </c>
      <c r="C329" s="105">
        <f>VLOOKUP(Tabela1[[#This Row],[Typ dnia]],$E$2:$F$7,2,FALSE)</f>
        <v>103.32000000000001</v>
      </c>
    </row>
    <row r="330" spans="1:3" x14ac:dyDescent="0.3">
      <c r="A330" s="22">
        <v>45802</v>
      </c>
      <c r="B330" s="145" t="s">
        <v>20</v>
      </c>
      <c r="C330" s="106">
        <f>VLOOKUP(Tabela1[[#This Row],[Typ dnia]],$E$2:$F$7,2,FALSE)</f>
        <v>0</v>
      </c>
    </row>
    <row r="331" spans="1:3" x14ac:dyDescent="0.3">
      <c r="A331" s="143">
        <v>45803</v>
      </c>
      <c r="B331" s="2" t="s">
        <v>22</v>
      </c>
      <c r="C331" s="104">
        <f>VLOOKUP(Tabela1[[#This Row],[Typ dnia]],$E$2:$F$7,2,FALSE)</f>
        <v>362.64</v>
      </c>
    </row>
    <row r="332" spans="1:3" x14ac:dyDescent="0.3">
      <c r="A332" s="143">
        <v>45804</v>
      </c>
      <c r="B332" s="2" t="s">
        <v>22</v>
      </c>
      <c r="C332" s="104">
        <f>VLOOKUP(Tabela1[[#This Row],[Typ dnia]],$E$2:$F$7,2,FALSE)</f>
        <v>362.64</v>
      </c>
    </row>
    <row r="333" spans="1:3" x14ac:dyDescent="0.3">
      <c r="A333" s="143">
        <v>45805</v>
      </c>
      <c r="B333" s="2" t="s">
        <v>22</v>
      </c>
      <c r="C333" s="104">
        <f>VLOOKUP(Tabela1[[#This Row],[Typ dnia]],$E$2:$F$7,2,FALSE)</f>
        <v>362.64</v>
      </c>
    </row>
    <row r="334" spans="1:3" x14ac:dyDescent="0.3">
      <c r="A334" s="143">
        <v>45806</v>
      </c>
      <c r="B334" s="2" t="s">
        <v>22</v>
      </c>
      <c r="C334" s="104">
        <f>VLOOKUP(Tabela1[[#This Row],[Typ dnia]],$E$2:$F$7,2,FALSE)</f>
        <v>362.64</v>
      </c>
    </row>
    <row r="335" spans="1:3" x14ac:dyDescent="0.3">
      <c r="A335" s="143">
        <v>45807</v>
      </c>
      <c r="B335" s="2" t="s">
        <v>22</v>
      </c>
      <c r="C335" s="104">
        <f>VLOOKUP(Tabela1[[#This Row],[Typ dnia]],$E$2:$F$7,2,FALSE)</f>
        <v>362.64</v>
      </c>
    </row>
    <row r="336" spans="1:3" x14ac:dyDescent="0.3">
      <c r="A336" s="21">
        <v>45808</v>
      </c>
      <c r="B336" s="144" t="s">
        <v>14</v>
      </c>
      <c r="C336" s="105">
        <f>VLOOKUP(Tabela1[[#This Row],[Typ dnia]],$E$2:$F$7,2,FALSE)</f>
        <v>103.32000000000001</v>
      </c>
    </row>
    <row r="337" spans="1:3" x14ac:dyDescent="0.3">
      <c r="A337" s="22">
        <v>45809</v>
      </c>
      <c r="B337" s="145" t="s">
        <v>20</v>
      </c>
      <c r="C337" s="106">
        <f>VLOOKUP(Tabela1[[#This Row],[Typ dnia]],$E$2:$F$7,2,FALSE)</f>
        <v>0</v>
      </c>
    </row>
    <row r="338" spans="1:3" x14ac:dyDescent="0.3">
      <c r="A338" s="143">
        <v>45810</v>
      </c>
      <c r="B338" s="2" t="s">
        <v>22</v>
      </c>
      <c r="C338" s="104">
        <f>VLOOKUP(Tabela1[[#This Row],[Typ dnia]],$E$2:$F$7,2,FALSE)</f>
        <v>362.64</v>
      </c>
    </row>
    <row r="339" spans="1:3" x14ac:dyDescent="0.3">
      <c r="A339" s="143">
        <v>45811</v>
      </c>
      <c r="B339" s="2" t="s">
        <v>22</v>
      </c>
      <c r="C339" s="104">
        <f>VLOOKUP(Tabela1[[#This Row],[Typ dnia]],$E$2:$F$7,2,FALSE)</f>
        <v>362.64</v>
      </c>
    </row>
    <row r="340" spans="1:3" x14ac:dyDescent="0.3">
      <c r="A340" s="143">
        <v>45812</v>
      </c>
      <c r="B340" s="2" t="s">
        <v>22</v>
      </c>
      <c r="C340" s="104">
        <f>VLOOKUP(Tabela1[[#This Row],[Typ dnia]],$E$2:$F$7,2,FALSE)</f>
        <v>362.64</v>
      </c>
    </row>
    <row r="341" spans="1:3" x14ac:dyDescent="0.3">
      <c r="A341" s="143">
        <v>45813</v>
      </c>
      <c r="B341" s="2" t="s">
        <v>22</v>
      </c>
      <c r="C341" s="104">
        <f>VLOOKUP(Tabela1[[#This Row],[Typ dnia]],$E$2:$F$7,2,FALSE)</f>
        <v>362.64</v>
      </c>
    </row>
    <row r="342" spans="1:3" x14ac:dyDescent="0.3">
      <c r="A342" s="143">
        <v>45814</v>
      </c>
      <c r="B342" s="2" t="s">
        <v>22</v>
      </c>
      <c r="C342" s="104">
        <f>VLOOKUP(Tabela1[[#This Row],[Typ dnia]],$E$2:$F$7,2,FALSE)</f>
        <v>362.64</v>
      </c>
    </row>
    <row r="343" spans="1:3" x14ac:dyDescent="0.3">
      <c r="A343" s="21">
        <v>45815</v>
      </c>
      <c r="B343" s="144" t="s">
        <v>13</v>
      </c>
      <c r="C343" s="105">
        <f>VLOOKUP(Tabela1[[#This Row],[Typ dnia]],$E$2:$F$7,2,FALSE)</f>
        <v>132.96</v>
      </c>
    </row>
    <row r="344" spans="1:3" x14ac:dyDescent="0.3">
      <c r="A344" s="22">
        <v>45816</v>
      </c>
      <c r="B344" s="145" t="s">
        <v>20</v>
      </c>
      <c r="C344" s="106">
        <f>VLOOKUP(Tabela1[[#This Row],[Typ dnia]],$E$2:$F$7,2,FALSE)</f>
        <v>0</v>
      </c>
    </row>
    <row r="345" spans="1:3" x14ac:dyDescent="0.3">
      <c r="A345" s="143">
        <v>45817</v>
      </c>
      <c r="B345" s="2" t="s">
        <v>22</v>
      </c>
      <c r="C345" s="104">
        <f>VLOOKUP(Tabela1[[#This Row],[Typ dnia]],$E$2:$F$7,2,FALSE)</f>
        <v>362.64</v>
      </c>
    </row>
    <row r="346" spans="1:3" x14ac:dyDescent="0.3">
      <c r="A346" s="143">
        <v>45818</v>
      </c>
      <c r="B346" s="2" t="s">
        <v>22</v>
      </c>
      <c r="C346" s="104">
        <f>VLOOKUP(Tabela1[[#This Row],[Typ dnia]],$E$2:$F$7,2,FALSE)</f>
        <v>362.64</v>
      </c>
    </row>
    <row r="347" spans="1:3" x14ac:dyDescent="0.3">
      <c r="A347" s="143">
        <v>45819</v>
      </c>
      <c r="B347" s="2" t="s">
        <v>22</v>
      </c>
      <c r="C347" s="104">
        <f>VLOOKUP(Tabela1[[#This Row],[Typ dnia]],$E$2:$F$7,2,FALSE)</f>
        <v>362.64</v>
      </c>
    </row>
    <row r="348" spans="1:3" x14ac:dyDescent="0.3">
      <c r="A348" s="143">
        <v>45820</v>
      </c>
      <c r="B348" s="2" t="s">
        <v>22</v>
      </c>
      <c r="C348" s="104">
        <f>VLOOKUP(Tabela1[[#This Row],[Typ dnia]],$E$2:$F$7,2,FALSE)</f>
        <v>362.64</v>
      </c>
    </row>
    <row r="349" spans="1:3" x14ac:dyDescent="0.3">
      <c r="A349" s="143">
        <v>45821</v>
      </c>
      <c r="B349" s="2" t="s">
        <v>22</v>
      </c>
      <c r="C349" s="104">
        <f>VLOOKUP(Tabela1[[#This Row],[Typ dnia]],$E$2:$F$7,2,FALSE)</f>
        <v>362.64</v>
      </c>
    </row>
    <row r="350" spans="1:3" x14ac:dyDescent="0.3">
      <c r="A350" s="21">
        <v>45822</v>
      </c>
      <c r="B350" s="144" t="s">
        <v>13</v>
      </c>
      <c r="C350" s="105">
        <f>VLOOKUP(Tabela1[[#This Row],[Typ dnia]],$E$2:$F$7,2,FALSE)</f>
        <v>132.96</v>
      </c>
    </row>
    <row r="351" spans="1:3" x14ac:dyDescent="0.3">
      <c r="A351" s="22">
        <v>45823</v>
      </c>
      <c r="B351" s="145" t="s">
        <v>20</v>
      </c>
      <c r="C351" s="106">
        <f>VLOOKUP(Tabela1[[#This Row],[Typ dnia]],$E$2:$F$7,2,FALSE)</f>
        <v>0</v>
      </c>
    </row>
    <row r="352" spans="1:3" x14ac:dyDescent="0.3">
      <c r="A352" s="143">
        <v>45824</v>
      </c>
      <c r="B352" s="2" t="s">
        <v>22</v>
      </c>
      <c r="C352" s="104">
        <f>VLOOKUP(Tabela1[[#This Row],[Typ dnia]],$E$2:$F$7,2,FALSE)</f>
        <v>362.64</v>
      </c>
    </row>
    <row r="353" spans="1:4" x14ac:dyDescent="0.3">
      <c r="A353" s="143">
        <v>45825</v>
      </c>
      <c r="B353" s="2" t="s">
        <v>22</v>
      </c>
      <c r="C353" s="104">
        <f>VLOOKUP(Tabela1[[#This Row],[Typ dnia]],$E$2:$F$7,2,FALSE)</f>
        <v>362.64</v>
      </c>
    </row>
    <row r="354" spans="1:4" x14ac:dyDescent="0.3">
      <c r="A354" s="143">
        <v>45826</v>
      </c>
      <c r="B354" s="2" t="s">
        <v>22</v>
      </c>
      <c r="C354" s="104">
        <f>VLOOKUP(Tabela1[[#This Row],[Typ dnia]],$E$2:$F$7,2,FALSE)</f>
        <v>362.64</v>
      </c>
    </row>
    <row r="355" spans="1:4" x14ac:dyDescent="0.3">
      <c r="A355" s="143">
        <v>45827</v>
      </c>
      <c r="B355" s="145" t="s">
        <v>20</v>
      </c>
      <c r="C355" s="106">
        <f>VLOOKUP(Tabela1[[#This Row],[Typ dnia]],$E$2:$F$7,2,FALSE)</f>
        <v>0</v>
      </c>
      <c r="D355" t="s">
        <v>21</v>
      </c>
    </row>
    <row r="356" spans="1:4" x14ac:dyDescent="0.3">
      <c r="A356" s="143">
        <v>45828</v>
      </c>
      <c r="B356" s="2" t="s">
        <v>12</v>
      </c>
      <c r="C356" s="104">
        <f>VLOOKUP(Tabela1[[#This Row],[Typ dnia]],$E$2:$F$7,2,FALSE)</f>
        <v>270.08</v>
      </c>
      <c r="D356" t="s">
        <v>21</v>
      </c>
    </row>
    <row r="357" spans="1:4" x14ac:dyDescent="0.3">
      <c r="A357" s="21">
        <v>45829</v>
      </c>
      <c r="B357" s="144" t="s">
        <v>13</v>
      </c>
      <c r="C357" s="105">
        <f>VLOOKUP(Tabela1[[#This Row],[Typ dnia]],$E$2:$F$7,2,FALSE)</f>
        <v>132.96</v>
      </c>
    </row>
    <row r="358" spans="1:4" x14ac:dyDescent="0.3">
      <c r="A358" s="22">
        <v>45830</v>
      </c>
      <c r="B358" s="145" t="s">
        <v>20</v>
      </c>
      <c r="C358" s="106">
        <f>VLOOKUP(Tabela1[[#This Row],[Typ dnia]],$E$2:$F$7,2,FALSE)</f>
        <v>0</v>
      </c>
    </row>
    <row r="359" spans="1:4" x14ac:dyDescent="0.3">
      <c r="A359" s="143">
        <v>45831</v>
      </c>
      <c r="B359" s="2" t="s">
        <v>22</v>
      </c>
      <c r="C359" s="104">
        <f>VLOOKUP(Tabela1[[#This Row],[Typ dnia]],$E$2:$F$7,2,FALSE)</f>
        <v>362.64</v>
      </c>
    </row>
    <row r="360" spans="1:4" x14ac:dyDescent="0.3">
      <c r="A360" s="143">
        <v>45832</v>
      </c>
      <c r="B360" s="2" t="s">
        <v>22</v>
      </c>
      <c r="C360" s="104">
        <f>VLOOKUP(Tabela1[[#This Row],[Typ dnia]],$E$2:$F$7,2,FALSE)</f>
        <v>362.64</v>
      </c>
    </row>
    <row r="361" spans="1:4" x14ac:dyDescent="0.3">
      <c r="A361" s="143">
        <v>45833</v>
      </c>
      <c r="B361" s="2" t="s">
        <v>22</v>
      </c>
      <c r="C361" s="104">
        <f>VLOOKUP(Tabela1[[#This Row],[Typ dnia]],$E$2:$F$7,2,FALSE)</f>
        <v>362.64</v>
      </c>
    </row>
    <row r="362" spans="1:4" x14ac:dyDescent="0.3">
      <c r="A362" s="143">
        <v>45834</v>
      </c>
      <c r="B362" s="2" t="s">
        <v>22</v>
      </c>
      <c r="C362" s="104">
        <f>VLOOKUP(Tabela1[[#This Row],[Typ dnia]],$E$2:$F$7,2,FALSE)</f>
        <v>362.64</v>
      </c>
    </row>
    <row r="363" spans="1:4" x14ac:dyDescent="0.3">
      <c r="A363" s="143">
        <v>45835</v>
      </c>
      <c r="B363" s="2" t="s">
        <v>22</v>
      </c>
      <c r="C363" s="104">
        <f>VLOOKUP(Tabela1[[#This Row],[Typ dnia]],$E$2:$F$7,2,FALSE)</f>
        <v>362.64</v>
      </c>
    </row>
    <row r="364" spans="1:4" x14ac:dyDescent="0.3">
      <c r="A364" s="21">
        <v>45836</v>
      </c>
      <c r="B364" s="144" t="s">
        <v>13</v>
      </c>
      <c r="C364" s="105">
        <f>VLOOKUP(Tabela1[[#This Row],[Typ dnia]],$E$2:$F$7,2,FALSE)</f>
        <v>132.96</v>
      </c>
    </row>
    <row r="365" spans="1:4" x14ac:dyDescent="0.3">
      <c r="A365" s="22">
        <v>45837</v>
      </c>
      <c r="B365" s="145" t="s">
        <v>20</v>
      </c>
      <c r="C365" s="106">
        <f>VLOOKUP(Tabela1[[#This Row],[Typ dnia]],$E$2:$F$7,2,FALSE)</f>
        <v>0</v>
      </c>
    </row>
    <row r="366" spans="1:4" x14ac:dyDescent="0.3">
      <c r="A366" s="143">
        <v>45838</v>
      </c>
      <c r="B366" s="2" t="s">
        <v>12</v>
      </c>
      <c r="C366" s="104">
        <f>VLOOKUP(Tabela1[[#This Row],[Typ dnia]],$E$2:$F$7,2,FALSE)</f>
        <v>270.08</v>
      </c>
    </row>
    <row r="367" spans="1:4" x14ac:dyDescent="0.3">
      <c r="A367" s="143">
        <v>45839</v>
      </c>
      <c r="B367" s="2" t="s">
        <v>12</v>
      </c>
      <c r="C367" s="104">
        <f>VLOOKUP(Tabela1[[#This Row],[Typ dnia]],$E$2:$F$7,2,FALSE)</f>
        <v>270.08</v>
      </c>
    </row>
    <row r="368" spans="1:4" x14ac:dyDescent="0.3">
      <c r="A368" s="143">
        <v>45840</v>
      </c>
      <c r="B368" s="2" t="s">
        <v>12</v>
      </c>
      <c r="C368" s="104">
        <f>VLOOKUP(Tabela1[[#This Row],[Typ dnia]],$E$2:$F$7,2,FALSE)</f>
        <v>270.08</v>
      </c>
    </row>
    <row r="369" spans="1:3" x14ac:dyDescent="0.3">
      <c r="A369" s="143">
        <v>45841</v>
      </c>
      <c r="B369" s="2" t="s">
        <v>12</v>
      </c>
      <c r="C369" s="104">
        <f>VLOOKUP(Tabela1[[#This Row],[Typ dnia]],$E$2:$F$7,2,FALSE)</f>
        <v>270.08</v>
      </c>
    </row>
    <row r="370" spans="1:3" x14ac:dyDescent="0.3">
      <c r="A370" s="143">
        <v>45842</v>
      </c>
      <c r="B370" s="2" t="s">
        <v>12</v>
      </c>
      <c r="C370" s="104">
        <f>VLOOKUP(Tabela1[[#This Row],[Typ dnia]],$E$2:$F$7,2,FALSE)</f>
        <v>270.08</v>
      </c>
    </row>
    <row r="371" spans="1:3" x14ac:dyDescent="0.3">
      <c r="A371" s="21">
        <v>45843</v>
      </c>
      <c r="B371" s="144" t="s">
        <v>13</v>
      </c>
      <c r="C371" s="104">
        <f>VLOOKUP(Tabela1[[#This Row],[Typ dnia]],$E$2:$F$7,2,FALSE)</f>
        <v>132.96</v>
      </c>
    </row>
    <row r="372" spans="1:3" x14ac:dyDescent="0.3">
      <c r="A372" s="22">
        <v>45844</v>
      </c>
      <c r="B372" s="145" t="s">
        <v>20</v>
      </c>
      <c r="C372" s="104">
        <f>VLOOKUP(Tabela1[[#This Row],[Typ dnia]],$E$2:$F$7,2,FALSE)</f>
        <v>0</v>
      </c>
    </row>
    <row r="373" spans="1:3" x14ac:dyDescent="0.3">
      <c r="A373" s="143">
        <v>45845</v>
      </c>
      <c r="B373" s="2" t="s">
        <v>12</v>
      </c>
      <c r="C373" s="104">
        <f>VLOOKUP(Tabela1[[#This Row],[Typ dnia]],$E$2:$F$7,2,FALSE)</f>
        <v>270.08</v>
      </c>
    </row>
    <row r="374" spans="1:3" x14ac:dyDescent="0.3">
      <c r="A374" s="143">
        <v>45846</v>
      </c>
      <c r="B374" s="2" t="s">
        <v>12</v>
      </c>
      <c r="C374" s="104">
        <f>VLOOKUP(Tabela1[[#This Row],[Typ dnia]],$E$2:$F$7,2,FALSE)</f>
        <v>270.08</v>
      </c>
    </row>
    <row r="375" spans="1:3" x14ac:dyDescent="0.3">
      <c r="A375" s="143">
        <v>45847</v>
      </c>
      <c r="B375" s="2" t="s">
        <v>12</v>
      </c>
      <c r="C375" s="104">
        <f>VLOOKUP(Tabela1[[#This Row],[Typ dnia]],$E$2:$F$7,2,FALSE)</f>
        <v>270.08</v>
      </c>
    </row>
    <row r="376" spans="1:3" x14ac:dyDescent="0.3">
      <c r="A376" s="143">
        <v>45848</v>
      </c>
      <c r="B376" s="2" t="s">
        <v>12</v>
      </c>
      <c r="C376" s="104">
        <f>VLOOKUP(Tabela1[[#This Row],[Typ dnia]],$E$2:$F$7,2,FALSE)</f>
        <v>270.08</v>
      </c>
    </row>
    <row r="377" spans="1:3" x14ac:dyDescent="0.3">
      <c r="A377" s="143">
        <v>45849</v>
      </c>
      <c r="B377" s="2" t="s">
        <v>12</v>
      </c>
      <c r="C377" s="104">
        <f>VLOOKUP(Tabela1[[#This Row],[Typ dnia]],$E$2:$F$7,2,FALSE)</f>
        <v>270.08</v>
      </c>
    </row>
    <row r="378" spans="1:3" x14ac:dyDescent="0.3">
      <c r="A378" s="21">
        <v>45850</v>
      </c>
      <c r="B378" s="144" t="s">
        <v>13</v>
      </c>
      <c r="C378" s="104">
        <f>VLOOKUP(Tabela1[[#This Row],[Typ dnia]],$E$2:$F$7,2,FALSE)</f>
        <v>132.96</v>
      </c>
    </row>
    <row r="379" spans="1:3" x14ac:dyDescent="0.3">
      <c r="A379" s="22">
        <v>45851</v>
      </c>
      <c r="B379" s="145" t="s">
        <v>20</v>
      </c>
      <c r="C379" s="104">
        <f>VLOOKUP(Tabela1[[#This Row],[Typ dnia]],$E$2:$F$7,2,FALSE)</f>
        <v>0</v>
      </c>
    </row>
    <row r="380" spans="1:3" x14ac:dyDescent="0.3">
      <c r="A380" s="143">
        <v>45852</v>
      </c>
      <c r="B380" s="2" t="s">
        <v>12</v>
      </c>
      <c r="C380" s="104">
        <f>VLOOKUP(Tabela1[[#This Row],[Typ dnia]],$E$2:$F$7,2,FALSE)</f>
        <v>270.08</v>
      </c>
    </row>
    <row r="381" spans="1:3" x14ac:dyDescent="0.3">
      <c r="A381" s="143">
        <v>45853</v>
      </c>
      <c r="B381" s="2" t="s">
        <v>12</v>
      </c>
      <c r="C381" s="104">
        <f>VLOOKUP(Tabela1[[#This Row],[Typ dnia]],$E$2:$F$7,2,FALSE)</f>
        <v>270.08</v>
      </c>
    </row>
    <row r="382" spans="1:3" x14ac:dyDescent="0.3">
      <c r="A382" s="143">
        <v>45854</v>
      </c>
      <c r="B382" s="2" t="s">
        <v>12</v>
      </c>
      <c r="C382" s="104">
        <f>VLOOKUP(Tabela1[[#This Row],[Typ dnia]],$E$2:$F$7,2,FALSE)</f>
        <v>270.08</v>
      </c>
    </row>
    <row r="383" spans="1:3" x14ac:dyDescent="0.3">
      <c r="A383" s="143">
        <v>45855</v>
      </c>
      <c r="B383" s="2" t="s">
        <v>12</v>
      </c>
      <c r="C383" s="104">
        <f>VLOOKUP(Tabela1[[#This Row],[Typ dnia]],$E$2:$F$7,2,FALSE)</f>
        <v>270.08</v>
      </c>
    </row>
    <row r="384" spans="1:3" x14ac:dyDescent="0.3">
      <c r="A384" s="143">
        <v>45856</v>
      </c>
      <c r="B384" s="2" t="s">
        <v>12</v>
      </c>
      <c r="C384" s="104">
        <f>VLOOKUP(Tabela1[[#This Row],[Typ dnia]],$E$2:$F$7,2,FALSE)</f>
        <v>270.08</v>
      </c>
    </row>
    <row r="385" spans="1:3" x14ac:dyDescent="0.3">
      <c r="A385" s="21">
        <v>45857</v>
      </c>
      <c r="B385" s="144" t="s">
        <v>13</v>
      </c>
      <c r="C385" s="104">
        <f>VLOOKUP(Tabela1[[#This Row],[Typ dnia]],$E$2:$F$7,2,FALSE)</f>
        <v>132.96</v>
      </c>
    </row>
    <row r="386" spans="1:3" x14ac:dyDescent="0.3">
      <c r="A386" s="22">
        <v>45858</v>
      </c>
      <c r="B386" s="145" t="s">
        <v>20</v>
      </c>
      <c r="C386" s="104">
        <f>VLOOKUP(Tabela1[[#This Row],[Typ dnia]],$E$2:$F$7,2,FALSE)</f>
        <v>0</v>
      </c>
    </row>
    <row r="387" spans="1:3" x14ac:dyDescent="0.3">
      <c r="A387" s="143">
        <v>45859</v>
      </c>
      <c r="B387" s="2" t="s">
        <v>12</v>
      </c>
      <c r="C387" s="104">
        <f>VLOOKUP(Tabela1[[#This Row],[Typ dnia]],$E$2:$F$7,2,FALSE)</f>
        <v>270.08</v>
      </c>
    </row>
    <row r="388" spans="1:3" x14ac:dyDescent="0.3">
      <c r="A388" s="143">
        <v>45860</v>
      </c>
      <c r="B388" s="2" t="s">
        <v>12</v>
      </c>
      <c r="C388" s="104">
        <f>VLOOKUP(Tabela1[[#This Row],[Typ dnia]],$E$2:$F$7,2,FALSE)</f>
        <v>270.08</v>
      </c>
    </row>
    <row r="389" spans="1:3" x14ac:dyDescent="0.3">
      <c r="A389" s="143">
        <v>45861</v>
      </c>
      <c r="B389" s="2" t="s">
        <v>12</v>
      </c>
      <c r="C389" s="104">
        <f>VLOOKUP(Tabela1[[#This Row],[Typ dnia]],$E$2:$F$7,2,FALSE)</f>
        <v>270.08</v>
      </c>
    </row>
    <row r="390" spans="1:3" x14ac:dyDescent="0.3">
      <c r="A390" s="143">
        <v>45862</v>
      </c>
      <c r="B390" s="2" t="s">
        <v>12</v>
      </c>
      <c r="C390" s="104">
        <f>VLOOKUP(Tabela1[[#This Row],[Typ dnia]],$E$2:$F$7,2,FALSE)</f>
        <v>270.08</v>
      </c>
    </row>
    <row r="391" spans="1:3" x14ac:dyDescent="0.3">
      <c r="A391" s="143">
        <v>45863</v>
      </c>
      <c r="B391" s="2" t="s">
        <v>12</v>
      </c>
      <c r="C391" s="104">
        <f>VLOOKUP(Tabela1[[#This Row],[Typ dnia]],$E$2:$F$7,2,FALSE)</f>
        <v>270.08</v>
      </c>
    </row>
    <row r="392" spans="1:3" x14ac:dyDescent="0.3">
      <c r="A392" s="21">
        <v>45864</v>
      </c>
      <c r="B392" s="144" t="s">
        <v>13</v>
      </c>
      <c r="C392" s="104">
        <f>VLOOKUP(Tabela1[[#This Row],[Typ dnia]],$E$2:$F$7,2,FALSE)</f>
        <v>132.96</v>
      </c>
    </row>
    <row r="393" spans="1:3" x14ac:dyDescent="0.3">
      <c r="A393" s="22">
        <v>45865</v>
      </c>
      <c r="B393" s="145" t="s">
        <v>20</v>
      </c>
      <c r="C393" s="104">
        <f>VLOOKUP(Tabela1[[#This Row],[Typ dnia]],$E$2:$F$7,2,FALSE)</f>
        <v>0</v>
      </c>
    </row>
    <row r="394" spans="1:3" x14ac:dyDescent="0.3">
      <c r="A394" s="143">
        <v>45866</v>
      </c>
      <c r="B394" s="2" t="s">
        <v>12</v>
      </c>
      <c r="C394" s="104">
        <f>VLOOKUP(Tabela1[[#This Row],[Typ dnia]],$E$2:$F$7,2,FALSE)</f>
        <v>270.08</v>
      </c>
    </row>
    <row r="395" spans="1:3" x14ac:dyDescent="0.3">
      <c r="A395" s="143">
        <v>45867</v>
      </c>
      <c r="B395" s="2" t="s">
        <v>12</v>
      </c>
      <c r="C395" s="104">
        <f>VLOOKUP(Tabela1[[#This Row],[Typ dnia]],$E$2:$F$7,2,FALSE)</f>
        <v>270.08</v>
      </c>
    </row>
    <row r="396" spans="1:3" x14ac:dyDescent="0.3">
      <c r="A396" s="143">
        <v>45868</v>
      </c>
      <c r="B396" s="2" t="s">
        <v>12</v>
      </c>
      <c r="C396" s="104">
        <f>VLOOKUP(Tabela1[[#This Row],[Typ dnia]],$E$2:$F$7,2,FALSE)</f>
        <v>270.08</v>
      </c>
    </row>
    <row r="397" spans="1:3" x14ac:dyDescent="0.3">
      <c r="A397" s="143">
        <v>45869</v>
      </c>
      <c r="B397" s="2" t="s">
        <v>12</v>
      </c>
      <c r="C397" s="104">
        <f>VLOOKUP(Tabela1[[#This Row],[Typ dnia]],$E$2:$F$7,2,FALSE)</f>
        <v>270.08</v>
      </c>
    </row>
    <row r="398" spans="1:3" x14ac:dyDescent="0.3">
      <c r="A398" s="143">
        <v>45870</v>
      </c>
      <c r="B398" s="2" t="s">
        <v>12</v>
      </c>
      <c r="C398" s="104">
        <f>VLOOKUP(Tabela1[[#This Row],[Typ dnia]],$E$2:$F$7,2,FALSE)</f>
        <v>270.08</v>
      </c>
    </row>
    <row r="399" spans="1:3" x14ac:dyDescent="0.3">
      <c r="A399" s="21">
        <v>45871</v>
      </c>
      <c r="B399" s="144" t="s">
        <v>13</v>
      </c>
      <c r="C399" s="104">
        <f>VLOOKUP(Tabela1[[#This Row],[Typ dnia]],$E$2:$F$7,2,FALSE)</f>
        <v>132.96</v>
      </c>
    </row>
    <row r="400" spans="1:3" x14ac:dyDescent="0.3">
      <c r="A400" s="22">
        <v>45872</v>
      </c>
      <c r="B400" s="145" t="s">
        <v>20</v>
      </c>
      <c r="C400" s="104">
        <f>VLOOKUP(Tabela1[[#This Row],[Typ dnia]],$E$2:$F$7,2,FALSE)</f>
        <v>0</v>
      </c>
    </row>
    <row r="401" spans="1:4" x14ac:dyDescent="0.3">
      <c r="A401" s="143">
        <v>45873</v>
      </c>
      <c r="B401" s="2" t="s">
        <v>12</v>
      </c>
      <c r="C401" s="104">
        <f>VLOOKUP(Tabela1[[#This Row],[Typ dnia]],$E$2:$F$7,2,FALSE)</f>
        <v>270.08</v>
      </c>
    </row>
    <row r="402" spans="1:4" x14ac:dyDescent="0.3">
      <c r="A402" s="143">
        <v>45874</v>
      </c>
      <c r="B402" s="2" t="s">
        <v>12</v>
      </c>
      <c r="C402" s="104">
        <f>VLOOKUP(Tabela1[[#This Row],[Typ dnia]],$E$2:$F$7,2,FALSE)</f>
        <v>270.08</v>
      </c>
    </row>
    <row r="403" spans="1:4" x14ac:dyDescent="0.3">
      <c r="A403" s="143">
        <v>45875</v>
      </c>
      <c r="B403" s="2" t="s">
        <v>12</v>
      </c>
      <c r="C403" s="104">
        <f>VLOOKUP(Tabela1[[#This Row],[Typ dnia]],$E$2:$F$7,2,FALSE)</f>
        <v>270.08</v>
      </c>
    </row>
    <row r="404" spans="1:4" x14ac:dyDescent="0.3">
      <c r="A404" s="143">
        <v>45876</v>
      </c>
      <c r="B404" s="2" t="s">
        <v>12</v>
      </c>
      <c r="C404" s="104">
        <f>VLOOKUP(Tabela1[[#This Row],[Typ dnia]],$E$2:$F$7,2,FALSE)</f>
        <v>270.08</v>
      </c>
    </row>
    <row r="405" spans="1:4" x14ac:dyDescent="0.3">
      <c r="A405" s="143">
        <v>45877</v>
      </c>
      <c r="B405" s="2" t="s">
        <v>12</v>
      </c>
      <c r="C405" s="104">
        <f>VLOOKUP(Tabela1[[#This Row],[Typ dnia]],$E$2:$F$7,2,FALSE)</f>
        <v>270.08</v>
      </c>
    </row>
    <row r="406" spans="1:4" x14ac:dyDescent="0.3">
      <c r="A406" s="21">
        <v>45878</v>
      </c>
      <c r="B406" s="144" t="s">
        <v>13</v>
      </c>
      <c r="C406" s="104">
        <f>VLOOKUP(Tabela1[[#This Row],[Typ dnia]],$E$2:$F$7,2,FALSE)</f>
        <v>132.96</v>
      </c>
    </row>
    <row r="407" spans="1:4" x14ac:dyDescent="0.3">
      <c r="A407" s="22">
        <v>45879</v>
      </c>
      <c r="B407" s="145" t="s">
        <v>20</v>
      </c>
      <c r="C407" s="104">
        <f>VLOOKUP(Tabela1[[#This Row],[Typ dnia]],$E$2:$F$7,2,FALSE)</f>
        <v>0</v>
      </c>
    </row>
    <row r="408" spans="1:4" x14ac:dyDescent="0.3">
      <c r="A408" s="143">
        <v>45880</v>
      </c>
      <c r="B408" s="2" t="s">
        <v>12</v>
      </c>
      <c r="C408" s="104">
        <f>VLOOKUP(Tabela1[[#This Row],[Typ dnia]],$E$2:$F$7,2,FALSE)</f>
        <v>270.08</v>
      </c>
    </row>
    <row r="409" spans="1:4" x14ac:dyDescent="0.3">
      <c r="A409" s="143">
        <v>45881</v>
      </c>
      <c r="B409" s="2" t="s">
        <v>12</v>
      </c>
      <c r="C409" s="104">
        <f>VLOOKUP(Tabela1[[#This Row],[Typ dnia]],$E$2:$F$7,2,FALSE)</f>
        <v>270.08</v>
      </c>
    </row>
    <row r="410" spans="1:4" x14ac:dyDescent="0.3">
      <c r="A410" s="143">
        <v>45882</v>
      </c>
      <c r="B410" s="2" t="s">
        <v>12</v>
      </c>
      <c r="C410" s="104">
        <f>VLOOKUP(Tabela1[[#This Row],[Typ dnia]],$E$2:$F$7,2,FALSE)</f>
        <v>270.08</v>
      </c>
    </row>
    <row r="411" spans="1:4" x14ac:dyDescent="0.3">
      <c r="A411" s="143">
        <v>45883</v>
      </c>
      <c r="B411" s="2" t="s">
        <v>12</v>
      </c>
      <c r="C411" s="104">
        <f>VLOOKUP(Tabela1[[#This Row],[Typ dnia]],$E$2:$F$7,2,FALSE)</f>
        <v>270.08</v>
      </c>
    </row>
    <row r="412" spans="1:4" x14ac:dyDescent="0.3">
      <c r="A412" s="22">
        <v>45884</v>
      </c>
      <c r="B412" s="145" t="s">
        <v>20</v>
      </c>
      <c r="C412" s="106">
        <f>VLOOKUP(Tabela1[[#This Row],[Typ dnia]],$E$2:$F$7,2,FALSE)</f>
        <v>0</v>
      </c>
      <c r="D412" t="s">
        <v>21</v>
      </c>
    </row>
    <row r="413" spans="1:4" x14ac:dyDescent="0.3">
      <c r="A413" s="21">
        <v>45885</v>
      </c>
      <c r="B413" s="144" t="s">
        <v>13</v>
      </c>
      <c r="C413" s="104">
        <f>VLOOKUP(Tabela1[[#This Row],[Typ dnia]],$E$2:$F$7,2,FALSE)</f>
        <v>132.96</v>
      </c>
    </row>
    <row r="414" spans="1:4" x14ac:dyDescent="0.3">
      <c r="A414" s="22">
        <v>45886</v>
      </c>
      <c r="B414" s="145" t="s">
        <v>20</v>
      </c>
      <c r="C414" s="104">
        <f>VLOOKUP(Tabela1[[#This Row],[Typ dnia]],$E$2:$F$7,2,FALSE)</f>
        <v>0</v>
      </c>
    </row>
    <row r="415" spans="1:4" x14ac:dyDescent="0.3">
      <c r="A415" s="143">
        <v>45887</v>
      </c>
      <c r="B415" s="2" t="s">
        <v>12</v>
      </c>
      <c r="C415" s="104">
        <f>VLOOKUP(Tabela1[[#This Row],[Typ dnia]],$E$2:$F$7,2,FALSE)</f>
        <v>270.08</v>
      </c>
    </row>
    <row r="416" spans="1:4" x14ac:dyDescent="0.3">
      <c r="A416" s="143">
        <v>45888</v>
      </c>
      <c r="B416" s="2" t="s">
        <v>12</v>
      </c>
      <c r="C416" s="104">
        <f>VLOOKUP(Tabela1[[#This Row],[Typ dnia]],$E$2:$F$7,2,FALSE)</f>
        <v>270.08</v>
      </c>
    </row>
    <row r="417" spans="1:3" x14ac:dyDescent="0.3">
      <c r="A417" s="143">
        <v>45889</v>
      </c>
      <c r="B417" s="2" t="s">
        <v>12</v>
      </c>
      <c r="C417" s="104">
        <f>VLOOKUP(Tabela1[[#This Row],[Typ dnia]],$E$2:$F$7,2,FALSE)</f>
        <v>270.08</v>
      </c>
    </row>
    <row r="418" spans="1:3" x14ac:dyDescent="0.3">
      <c r="A418" s="143">
        <v>45890</v>
      </c>
      <c r="B418" s="2" t="s">
        <v>12</v>
      </c>
      <c r="C418" s="104">
        <f>VLOOKUP(Tabela1[[#This Row],[Typ dnia]],$E$2:$F$7,2,FALSE)</f>
        <v>270.08</v>
      </c>
    </row>
    <row r="419" spans="1:3" x14ac:dyDescent="0.3">
      <c r="A419" s="143">
        <v>45891</v>
      </c>
      <c r="B419" s="2" t="s">
        <v>12</v>
      </c>
      <c r="C419" s="104">
        <f>VLOOKUP(Tabela1[[#This Row],[Typ dnia]],$E$2:$F$7,2,FALSE)</f>
        <v>270.08</v>
      </c>
    </row>
    <row r="420" spans="1:3" x14ac:dyDescent="0.3">
      <c r="A420" s="21">
        <v>45892</v>
      </c>
      <c r="B420" s="144" t="s">
        <v>13</v>
      </c>
      <c r="C420" s="104">
        <f>VLOOKUP(Tabela1[[#This Row],[Typ dnia]],$E$2:$F$7,2,FALSE)</f>
        <v>132.96</v>
      </c>
    </row>
    <row r="421" spans="1:3" x14ac:dyDescent="0.3">
      <c r="A421" s="22">
        <v>45893</v>
      </c>
      <c r="B421" s="145" t="s">
        <v>20</v>
      </c>
      <c r="C421" s="104">
        <f>VLOOKUP(Tabela1[[#This Row],[Typ dnia]],$E$2:$F$7,2,FALSE)</f>
        <v>0</v>
      </c>
    </row>
    <row r="422" spans="1:3" x14ac:dyDescent="0.3">
      <c r="A422" s="143">
        <v>45894</v>
      </c>
      <c r="B422" s="2" t="s">
        <v>12</v>
      </c>
      <c r="C422" s="104">
        <f>VLOOKUP(Tabela1[[#This Row],[Typ dnia]],$E$2:$F$7,2,FALSE)</f>
        <v>270.08</v>
      </c>
    </row>
    <row r="423" spans="1:3" x14ac:dyDescent="0.3">
      <c r="A423" s="143">
        <v>45895</v>
      </c>
      <c r="B423" s="2" t="s">
        <v>12</v>
      </c>
      <c r="C423" s="104">
        <f>VLOOKUP(Tabela1[[#This Row],[Typ dnia]],$E$2:$F$7,2,FALSE)</f>
        <v>270.08</v>
      </c>
    </row>
    <row r="424" spans="1:3" x14ac:dyDescent="0.3">
      <c r="A424" s="143">
        <v>45896</v>
      </c>
      <c r="B424" s="2" t="s">
        <v>12</v>
      </c>
      <c r="C424" s="104">
        <f>VLOOKUP(Tabela1[[#This Row],[Typ dnia]],$E$2:$F$7,2,FALSE)</f>
        <v>270.08</v>
      </c>
    </row>
    <row r="425" spans="1:3" x14ac:dyDescent="0.3">
      <c r="A425" s="143">
        <v>45897</v>
      </c>
      <c r="B425" s="2" t="s">
        <v>12</v>
      </c>
      <c r="C425" s="104">
        <f>VLOOKUP(Tabela1[[#This Row],[Typ dnia]],$E$2:$F$7,2,FALSE)</f>
        <v>270.08</v>
      </c>
    </row>
    <row r="426" spans="1:3" x14ac:dyDescent="0.3">
      <c r="A426" s="143">
        <v>45898</v>
      </c>
      <c r="B426" s="2" t="s">
        <v>12</v>
      </c>
      <c r="C426" s="104">
        <f>VLOOKUP(Tabela1[[#This Row],[Typ dnia]],$E$2:$F$7,2,FALSE)</f>
        <v>270.08</v>
      </c>
    </row>
    <row r="427" spans="1:3" x14ac:dyDescent="0.3">
      <c r="A427" s="21">
        <v>45899</v>
      </c>
      <c r="B427" s="144" t="s">
        <v>13</v>
      </c>
      <c r="C427" s="104">
        <f>VLOOKUP(Tabela1[[#This Row],[Typ dnia]],$E$2:$F$7,2,FALSE)</f>
        <v>132.96</v>
      </c>
    </row>
    <row r="428" spans="1:3" x14ac:dyDescent="0.3">
      <c r="A428" s="22">
        <v>45900</v>
      </c>
      <c r="B428" s="145" t="s">
        <v>20</v>
      </c>
      <c r="C428" s="104">
        <f>VLOOKUP(Tabela1[[#This Row],[Typ dnia]],$E$2:$F$7,2,FALSE)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95FE-0ADF-4554-9E17-BABF43FDFD6E}">
  <sheetPr>
    <tabColor rgb="FF7030A0"/>
  </sheetPr>
  <dimension ref="A1:I22"/>
  <sheetViews>
    <sheetView tabSelected="1" workbookViewId="0">
      <selection activeCell="F14" sqref="F14"/>
    </sheetView>
  </sheetViews>
  <sheetFormatPr defaultRowHeight="14.4" x14ac:dyDescent="0.3"/>
  <cols>
    <col min="1" max="8" width="12.6640625" style="2" customWidth="1"/>
    <col min="9" max="9" width="13.44140625" style="2" bestFit="1" customWidth="1"/>
  </cols>
  <sheetData>
    <row r="1" spans="1:9" ht="19.95" customHeight="1" x14ac:dyDescent="0.3">
      <c r="A1" s="183" t="s">
        <v>0</v>
      </c>
      <c r="B1" s="185" t="s">
        <v>11</v>
      </c>
      <c r="C1" s="186"/>
      <c r="D1" s="186"/>
      <c r="E1" s="186"/>
      <c r="F1" s="186"/>
      <c r="G1" s="186"/>
      <c r="H1" s="186"/>
      <c r="I1" s="187"/>
    </row>
    <row r="2" spans="1:9" ht="58.2" thickBot="1" x14ac:dyDescent="0.35">
      <c r="A2" s="184"/>
      <c r="B2" s="128" t="s">
        <v>167</v>
      </c>
      <c r="C2" s="128" t="s">
        <v>690</v>
      </c>
      <c r="D2" s="128" t="s">
        <v>168</v>
      </c>
      <c r="E2" s="128" t="s">
        <v>689</v>
      </c>
      <c r="F2" s="128" t="s">
        <v>690</v>
      </c>
      <c r="G2" s="128" t="s">
        <v>687</v>
      </c>
      <c r="H2" s="128" t="s">
        <v>706</v>
      </c>
      <c r="I2" s="128" t="s">
        <v>688</v>
      </c>
    </row>
    <row r="3" spans="1:9" ht="19.95" customHeight="1" x14ac:dyDescent="0.3">
      <c r="A3" s="129">
        <v>1</v>
      </c>
      <c r="B3" s="130">
        <f>'Linia 1'!B40</f>
        <v>175.87999999999997</v>
      </c>
      <c r="C3" s="130">
        <f>'Linia 1'!B41</f>
        <v>103.32000000000001</v>
      </c>
      <c r="D3" s="130">
        <v>0</v>
      </c>
      <c r="E3" s="130">
        <f>'Linia 1'!B43</f>
        <v>140.48999999999998</v>
      </c>
      <c r="F3" s="130">
        <f>'Linia 1'!B44</f>
        <v>132.96</v>
      </c>
      <c r="G3" s="146"/>
      <c r="H3" s="146"/>
      <c r="I3" s="131"/>
    </row>
    <row r="4" spans="1:9" ht="19.95" customHeight="1" x14ac:dyDescent="0.3">
      <c r="A4" s="68">
        <v>2</v>
      </c>
      <c r="B4" s="69">
        <f>'Linia 2'!B52</f>
        <v>186.76</v>
      </c>
      <c r="C4" s="69">
        <v>0</v>
      </c>
      <c r="D4" s="69">
        <v>0</v>
      </c>
      <c r="E4" s="69">
        <f>'Linia 2'!B55</f>
        <v>129.59</v>
      </c>
      <c r="F4" s="69">
        <v>0</v>
      </c>
      <c r="G4" s="147"/>
      <c r="H4" s="147"/>
      <c r="I4" s="132"/>
    </row>
    <row r="5" spans="1:9" ht="19.95" customHeight="1" thickBot="1" x14ac:dyDescent="0.35">
      <c r="A5" s="133" t="s">
        <v>17</v>
      </c>
      <c r="B5" s="134">
        <f>SUM(B3:B4)</f>
        <v>362.64</v>
      </c>
      <c r="C5" s="134">
        <f>SUM(C3:C4)</f>
        <v>103.32000000000001</v>
      </c>
      <c r="D5" s="134">
        <f t="shared" ref="D5:F5" si="0">SUM(D3:D4)</f>
        <v>0</v>
      </c>
      <c r="E5" s="134">
        <f t="shared" si="0"/>
        <v>270.08</v>
      </c>
      <c r="F5" s="134">
        <f t="shared" si="0"/>
        <v>132.96</v>
      </c>
      <c r="G5" s="148">
        <f>SUM('Typy dni'!C2:C185)</f>
        <v>44154.639999999948</v>
      </c>
      <c r="H5" s="148">
        <f>SUM('Typy dni'!C186:C428)</f>
        <v>58998.040000000015</v>
      </c>
      <c r="I5" s="135">
        <f>SUM(Tabela1[Praca przewozowa])</f>
        <v>103152.68000000014</v>
      </c>
    </row>
    <row r="6" spans="1:9" ht="20.100000000000001" customHeight="1" x14ac:dyDescent="0.3">
      <c r="F6"/>
      <c r="G6"/>
      <c r="H6"/>
      <c r="I6"/>
    </row>
    <row r="7" spans="1:9" ht="19.95" customHeight="1" x14ac:dyDescent="0.3">
      <c r="A7" s="198" t="s">
        <v>707</v>
      </c>
      <c r="B7" s="198"/>
      <c r="C7" s="198"/>
      <c r="D7" s="198"/>
      <c r="E7" s="198"/>
      <c r="F7" s="198"/>
      <c r="G7"/>
      <c r="H7">
        <v>58923.839999999997</v>
      </c>
      <c r="I7"/>
    </row>
    <row r="8" spans="1:9" ht="19.95" customHeight="1" x14ac:dyDescent="0.3">
      <c r="A8" s="155">
        <f>SUM('Typy dni'!C2:C244)</f>
        <v>58923.839999999946</v>
      </c>
      <c r="F8"/>
      <c r="G8"/>
      <c r="H8"/>
      <c r="I8"/>
    </row>
    <row r="9" spans="1:9" ht="4.95" customHeight="1" x14ac:dyDescent="0.3">
      <c r="A9" s="156"/>
      <c r="B9" s="156"/>
      <c r="C9" s="156"/>
      <c r="D9" s="156"/>
      <c r="E9" s="156"/>
      <c r="F9" s="157"/>
      <c r="G9"/>
      <c r="H9"/>
      <c r="I9"/>
    </row>
    <row r="10" spans="1:9" ht="19.95" customHeight="1" x14ac:dyDescent="0.3">
      <c r="A10" s="198" t="s">
        <v>708</v>
      </c>
      <c r="B10" s="198"/>
      <c r="C10" s="198"/>
      <c r="D10" s="198"/>
      <c r="E10" s="198"/>
      <c r="F10" s="198"/>
      <c r="G10"/>
      <c r="H10"/>
      <c r="I10"/>
    </row>
    <row r="11" spans="1:9" ht="19.95" customHeight="1" x14ac:dyDescent="0.3">
      <c r="A11" s="155">
        <f>SUM('Typy dni'!C245:C428)</f>
        <v>44228.840000000033</v>
      </c>
      <c r="B11"/>
      <c r="C11"/>
      <c r="D11"/>
      <c r="E11"/>
      <c r="F11"/>
    </row>
    <row r="12" spans="1:9" ht="4.95" customHeight="1" x14ac:dyDescent="0.3">
      <c r="A12" s="157"/>
      <c r="B12" s="157"/>
      <c r="C12" s="157"/>
      <c r="D12" s="157"/>
      <c r="E12" s="157"/>
      <c r="F12" s="157"/>
    </row>
    <row r="13" spans="1:9" ht="19.95" customHeight="1" x14ac:dyDescent="0.3">
      <c r="A13" s="198" t="s">
        <v>709</v>
      </c>
      <c r="B13" s="198"/>
      <c r="C13" s="198"/>
      <c r="D13" s="198"/>
      <c r="E13" s="198"/>
      <c r="F13" s="198"/>
    </row>
    <row r="14" spans="1:9" ht="19.95" customHeight="1" x14ac:dyDescent="0.3">
      <c r="A14" s="155">
        <f>SUM(Tabela1[Praca przewozowa])</f>
        <v>103152.68000000014</v>
      </c>
      <c r="B14"/>
      <c r="C14"/>
      <c r="D14"/>
      <c r="E14"/>
      <c r="F14"/>
    </row>
    <row r="15" spans="1:9" ht="4.95" customHeight="1" x14ac:dyDescent="0.3">
      <c r="A15" s="157"/>
      <c r="B15" s="157"/>
      <c r="C15" s="157"/>
      <c r="D15" s="157"/>
      <c r="E15" s="157"/>
      <c r="F15" s="157"/>
    </row>
    <row r="16" spans="1:9" x14ac:dyDescent="0.3">
      <c r="A16"/>
      <c r="B16"/>
      <c r="C16"/>
      <c r="D16"/>
      <c r="E16"/>
      <c r="F16"/>
    </row>
    <row r="17" spans="1:6" x14ac:dyDescent="0.3">
      <c r="A17"/>
      <c r="B17"/>
      <c r="C17"/>
      <c r="D17"/>
      <c r="E17"/>
      <c r="F17"/>
    </row>
    <row r="18" spans="1:6" x14ac:dyDescent="0.3">
      <c r="A18"/>
      <c r="B18"/>
      <c r="C18"/>
      <c r="D18"/>
      <c r="E18"/>
      <c r="F18"/>
    </row>
    <row r="19" spans="1:6" x14ac:dyDescent="0.3">
      <c r="A19"/>
      <c r="B19"/>
      <c r="C19"/>
      <c r="D19"/>
      <c r="E19"/>
      <c r="F19"/>
    </row>
    <row r="20" spans="1:6" x14ac:dyDescent="0.3">
      <c r="A20"/>
      <c r="B20"/>
      <c r="C20"/>
      <c r="D20"/>
      <c r="E20"/>
      <c r="F20"/>
    </row>
    <row r="21" spans="1:6" x14ac:dyDescent="0.3">
      <c r="A21"/>
      <c r="B21"/>
      <c r="C21"/>
      <c r="D21"/>
      <c r="E21"/>
      <c r="F21"/>
    </row>
    <row r="22" spans="1:6" x14ac:dyDescent="0.3">
      <c r="A22"/>
      <c r="B22"/>
      <c r="C22"/>
      <c r="D22"/>
      <c r="E22"/>
      <c r="F22"/>
    </row>
  </sheetData>
  <mergeCells count="5">
    <mergeCell ref="A1:A2"/>
    <mergeCell ref="B1:I1"/>
    <mergeCell ref="A13:F13"/>
    <mergeCell ref="A10:F10"/>
    <mergeCell ref="A7:F7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22B3-E356-4657-B72D-7D520C4AFCC5}">
  <sheetPr>
    <tabColor rgb="FFFF99FF"/>
  </sheetPr>
  <dimension ref="A1:I68"/>
  <sheetViews>
    <sheetView workbookViewId="0">
      <selection activeCell="K16" sqref="K16"/>
    </sheetView>
  </sheetViews>
  <sheetFormatPr defaultRowHeight="14.4" x14ac:dyDescent="0.3"/>
  <cols>
    <col min="1" max="1" width="5.6640625" customWidth="1"/>
    <col min="2" max="2" width="10.109375" customWidth="1"/>
    <col min="3" max="3" width="27.44140625" bestFit="1" customWidth="1"/>
    <col min="4" max="4" width="26.6640625" bestFit="1" customWidth="1"/>
    <col min="5" max="5" width="21.33203125" customWidth="1"/>
    <col min="6" max="6" width="14.44140625" style="20" customWidth="1"/>
    <col min="7" max="7" width="79.5546875" style="2" hidden="1" customWidth="1"/>
    <col min="8" max="8" width="19.33203125" style="20" hidden="1" customWidth="1"/>
    <col min="9" max="9" width="15.109375" style="20" customWidth="1"/>
    <col min="11" max="11" width="27.44140625" bestFit="1" customWidth="1"/>
  </cols>
  <sheetData>
    <row r="1" spans="1:9" ht="31.95" customHeight="1" x14ac:dyDescent="0.3">
      <c r="A1" s="84" t="s">
        <v>3</v>
      </c>
      <c r="B1" s="84" t="s">
        <v>275</v>
      </c>
      <c r="C1" s="84" t="s">
        <v>76</v>
      </c>
      <c r="D1" s="84" t="s">
        <v>77</v>
      </c>
      <c r="E1" s="84" t="s">
        <v>210</v>
      </c>
      <c r="F1" s="84" t="s">
        <v>0</v>
      </c>
      <c r="G1" s="84" t="s">
        <v>78</v>
      </c>
      <c r="H1" s="84" t="s">
        <v>199</v>
      </c>
      <c r="I1"/>
    </row>
    <row r="2" spans="1:9" x14ac:dyDescent="0.3">
      <c r="A2" s="2">
        <v>1</v>
      </c>
      <c r="B2" s="2">
        <v>1</v>
      </c>
      <c r="C2" t="s">
        <v>35</v>
      </c>
      <c r="D2" t="s">
        <v>83</v>
      </c>
      <c r="E2" s="20" t="s">
        <v>103</v>
      </c>
      <c r="F2" s="2">
        <v>2</v>
      </c>
      <c r="G2" t="s">
        <v>193</v>
      </c>
      <c r="H2" s="20" t="s">
        <v>200</v>
      </c>
      <c r="I2"/>
    </row>
    <row r="3" spans="1:9" x14ac:dyDescent="0.3">
      <c r="A3" s="2">
        <v>2</v>
      </c>
      <c r="B3" s="2">
        <v>2</v>
      </c>
      <c r="C3" t="s">
        <v>34</v>
      </c>
      <c r="D3" t="s">
        <v>83</v>
      </c>
      <c r="E3" s="20" t="s">
        <v>120</v>
      </c>
      <c r="F3" s="2">
        <v>2</v>
      </c>
      <c r="G3" t="s">
        <v>194</v>
      </c>
      <c r="H3" s="20" t="s">
        <v>200</v>
      </c>
      <c r="I3"/>
    </row>
    <row r="4" spans="1:9" x14ac:dyDescent="0.3">
      <c r="A4" s="2">
        <v>3</v>
      </c>
      <c r="B4" s="2" t="s">
        <v>249</v>
      </c>
      <c r="C4" t="s">
        <v>27</v>
      </c>
      <c r="D4" t="s">
        <v>82</v>
      </c>
      <c r="E4" s="136" t="s">
        <v>421</v>
      </c>
      <c r="F4" s="2">
        <v>1.2</v>
      </c>
      <c r="G4" t="s">
        <v>192</v>
      </c>
      <c r="H4" s="20" t="s">
        <v>200</v>
      </c>
      <c r="I4"/>
    </row>
    <row r="5" spans="1:9" x14ac:dyDescent="0.3">
      <c r="A5" s="2">
        <v>4</v>
      </c>
      <c r="B5" s="2" t="s">
        <v>250</v>
      </c>
      <c r="C5" t="s">
        <v>27</v>
      </c>
      <c r="D5" t="s">
        <v>82</v>
      </c>
      <c r="E5" s="20" t="s">
        <v>112</v>
      </c>
      <c r="F5" s="2" t="s">
        <v>240</v>
      </c>
      <c r="G5" t="s">
        <v>206</v>
      </c>
      <c r="H5" s="20" t="s">
        <v>200</v>
      </c>
      <c r="I5"/>
    </row>
    <row r="6" spans="1:9" x14ac:dyDescent="0.3">
      <c r="A6" s="2">
        <v>5</v>
      </c>
      <c r="B6" s="2">
        <v>4</v>
      </c>
      <c r="C6" t="s">
        <v>69</v>
      </c>
      <c r="D6" t="s">
        <v>82</v>
      </c>
      <c r="E6" s="136" t="s">
        <v>416</v>
      </c>
      <c r="F6" s="2">
        <v>1</v>
      </c>
      <c r="G6" t="s">
        <v>195</v>
      </c>
      <c r="H6" s="20" t="s">
        <v>200</v>
      </c>
      <c r="I6"/>
    </row>
    <row r="7" spans="1:9" x14ac:dyDescent="0.3">
      <c r="A7" s="2">
        <v>6</v>
      </c>
      <c r="B7" s="2">
        <v>5</v>
      </c>
      <c r="C7" t="s">
        <v>32</v>
      </c>
      <c r="D7" t="s">
        <v>82</v>
      </c>
      <c r="E7" s="20" t="s">
        <v>123</v>
      </c>
      <c r="F7" s="2">
        <v>2</v>
      </c>
      <c r="G7" t="s">
        <v>195</v>
      </c>
      <c r="H7" s="20" t="s">
        <v>200</v>
      </c>
      <c r="I7"/>
    </row>
    <row r="8" spans="1:9" x14ac:dyDescent="0.3">
      <c r="A8" s="2">
        <v>7</v>
      </c>
      <c r="B8" s="2" t="s">
        <v>251</v>
      </c>
      <c r="C8" t="s">
        <v>33</v>
      </c>
      <c r="D8" t="s">
        <v>82</v>
      </c>
      <c r="E8" s="20" t="s">
        <v>113</v>
      </c>
      <c r="F8" s="2">
        <v>2</v>
      </c>
      <c r="G8" t="s">
        <v>196</v>
      </c>
      <c r="H8" s="20" t="s">
        <v>200</v>
      </c>
      <c r="I8"/>
    </row>
    <row r="9" spans="1:9" x14ac:dyDescent="0.3">
      <c r="A9" s="2">
        <v>8</v>
      </c>
      <c r="B9" s="2" t="s">
        <v>252</v>
      </c>
      <c r="C9" t="s">
        <v>33</v>
      </c>
      <c r="D9" t="s">
        <v>82</v>
      </c>
      <c r="E9" s="20" t="s">
        <v>113</v>
      </c>
      <c r="F9" s="2" t="s">
        <v>240</v>
      </c>
      <c r="G9" t="s">
        <v>197</v>
      </c>
      <c r="H9" s="20" t="s">
        <v>200</v>
      </c>
      <c r="I9"/>
    </row>
    <row r="10" spans="1:9" x14ac:dyDescent="0.3">
      <c r="A10" s="2">
        <v>9</v>
      </c>
      <c r="B10" s="2" t="s">
        <v>198</v>
      </c>
      <c r="C10" t="s">
        <v>60</v>
      </c>
      <c r="D10" t="s">
        <v>82</v>
      </c>
      <c r="E10" s="20" t="s">
        <v>122</v>
      </c>
      <c r="F10" s="2">
        <v>2</v>
      </c>
      <c r="G10" t="s">
        <v>196</v>
      </c>
      <c r="H10" s="20" t="s">
        <v>200</v>
      </c>
      <c r="I10"/>
    </row>
    <row r="11" spans="1:9" x14ac:dyDescent="0.3">
      <c r="A11" s="2">
        <v>10</v>
      </c>
      <c r="B11" s="2" t="s">
        <v>253</v>
      </c>
      <c r="C11" t="s">
        <v>60</v>
      </c>
      <c r="D11" t="s">
        <v>82</v>
      </c>
      <c r="E11" s="20" t="s">
        <v>122</v>
      </c>
      <c r="F11" s="2" t="s">
        <v>240</v>
      </c>
      <c r="G11" t="s">
        <v>197</v>
      </c>
      <c r="H11" s="20" t="s">
        <v>200</v>
      </c>
      <c r="I11"/>
    </row>
    <row r="12" spans="1:9" x14ac:dyDescent="0.3">
      <c r="A12" s="2">
        <v>11</v>
      </c>
      <c r="B12" s="2">
        <v>8</v>
      </c>
      <c r="C12" t="s">
        <v>31</v>
      </c>
      <c r="D12" t="s">
        <v>82</v>
      </c>
      <c r="E12" s="20" t="s">
        <v>121</v>
      </c>
      <c r="F12" s="2">
        <v>2</v>
      </c>
      <c r="G12" t="s">
        <v>195</v>
      </c>
      <c r="H12" s="20" t="s">
        <v>200</v>
      </c>
      <c r="I12"/>
    </row>
    <row r="13" spans="1:9" x14ac:dyDescent="0.3">
      <c r="A13" s="2">
        <v>12</v>
      </c>
      <c r="B13" s="2">
        <v>9</v>
      </c>
      <c r="C13" t="s">
        <v>6</v>
      </c>
      <c r="D13" t="s">
        <v>89</v>
      </c>
      <c r="E13" s="20" t="s">
        <v>124</v>
      </c>
      <c r="F13" s="2">
        <v>1.2</v>
      </c>
      <c r="G13" t="s">
        <v>201</v>
      </c>
      <c r="H13" s="20" t="s">
        <v>200</v>
      </c>
      <c r="I13"/>
    </row>
    <row r="14" spans="1:9" x14ac:dyDescent="0.3">
      <c r="A14" s="2">
        <v>13</v>
      </c>
      <c r="B14" s="2">
        <v>10</v>
      </c>
      <c r="C14" t="s">
        <v>40</v>
      </c>
      <c r="D14" t="s">
        <v>81</v>
      </c>
      <c r="E14" s="136" t="s">
        <v>415</v>
      </c>
      <c r="F14" s="2">
        <v>1.2</v>
      </c>
      <c r="G14" t="s">
        <v>202</v>
      </c>
      <c r="H14" s="20" t="s">
        <v>200</v>
      </c>
      <c r="I14"/>
    </row>
    <row r="15" spans="1:9" x14ac:dyDescent="0.3">
      <c r="A15" s="2">
        <v>14</v>
      </c>
      <c r="B15" s="2" t="s">
        <v>254</v>
      </c>
      <c r="C15" t="s">
        <v>55</v>
      </c>
      <c r="D15" t="s">
        <v>84</v>
      </c>
      <c r="E15" s="20" t="s">
        <v>125</v>
      </c>
      <c r="F15" s="2">
        <v>2</v>
      </c>
      <c r="G15" t="s">
        <v>203</v>
      </c>
      <c r="H15" s="20" t="s">
        <v>200</v>
      </c>
      <c r="I15"/>
    </row>
    <row r="16" spans="1:9" x14ac:dyDescent="0.3">
      <c r="A16" s="2">
        <v>15</v>
      </c>
      <c r="B16" s="2" t="s">
        <v>255</v>
      </c>
      <c r="C16" t="s">
        <v>55</v>
      </c>
      <c r="D16" t="s">
        <v>84</v>
      </c>
      <c r="E16" s="20" t="s">
        <v>125</v>
      </c>
      <c r="F16" s="2">
        <v>2</v>
      </c>
      <c r="G16" t="s">
        <v>204</v>
      </c>
      <c r="H16" s="20" t="s">
        <v>200</v>
      </c>
      <c r="I16"/>
    </row>
    <row r="17" spans="1:9" x14ac:dyDescent="0.3">
      <c r="A17" s="2">
        <v>16</v>
      </c>
      <c r="B17" s="2">
        <v>12</v>
      </c>
      <c r="C17" t="s">
        <v>85</v>
      </c>
      <c r="D17" t="s">
        <v>85</v>
      </c>
      <c r="E17" s="20" t="s">
        <v>97</v>
      </c>
      <c r="F17" s="2">
        <v>1.2</v>
      </c>
      <c r="G17" t="s">
        <v>205</v>
      </c>
      <c r="H17" s="20" t="s">
        <v>200</v>
      </c>
      <c r="I17"/>
    </row>
    <row r="18" spans="1:9" x14ac:dyDescent="0.3">
      <c r="A18" s="2">
        <v>17</v>
      </c>
      <c r="B18" s="2">
        <v>13</v>
      </c>
      <c r="C18" t="s">
        <v>26</v>
      </c>
      <c r="D18" t="s">
        <v>85</v>
      </c>
      <c r="E18" s="20" t="s">
        <v>99</v>
      </c>
      <c r="F18" s="2">
        <v>2</v>
      </c>
      <c r="G18" t="s">
        <v>207</v>
      </c>
      <c r="H18" s="20" t="s">
        <v>200</v>
      </c>
      <c r="I18"/>
    </row>
    <row r="19" spans="1:9" x14ac:dyDescent="0.3">
      <c r="A19" s="2">
        <v>18</v>
      </c>
      <c r="B19" s="2">
        <v>14</v>
      </c>
      <c r="C19" t="s">
        <v>25</v>
      </c>
      <c r="D19" t="s">
        <v>85</v>
      </c>
      <c r="E19" s="20" t="s">
        <v>98</v>
      </c>
      <c r="F19" s="2">
        <v>1.2</v>
      </c>
      <c r="G19" t="s">
        <v>208</v>
      </c>
      <c r="H19" s="20" t="s">
        <v>200</v>
      </c>
      <c r="I19"/>
    </row>
    <row r="20" spans="1:9" x14ac:dyDescent="0.3">
      <c r="A20" s="2">
        <v>19</v>
      </c>
      <c r="B20" s="2">
        <v>15</v>
      </c>
      <c r="C20" t="s">
        <v>46</v>
      </c>
      <c r="D20" t="s">
        <v>90</v>
      </c>
      <c r="E20" s="20" t="s">
        <v>105</v>
      </c>
      <c r="F20" s="2" t="s">
        <v>240</v>
      </c>
      <c r="G20" t="s">
        <v>209</v>
      </c>
      <c r="H20" s="20" t="s">
        <v>200</v>
      </c>
      <c r="I20"/>
    </row>
    <row r="21" spans="1:9" x14ac:dyDescent="0.3">
      <c r="A21" s="2">
        <v>20</v>
      </c>
      <c r="B21" s="138">
        <v>16</v>
      </c>
      <c r="C21" s="139" t="s">
        <v>109</v>
      </c>
      <c r="D21" s="139" t="s">
        <v>110</v>
      </c>
      <c r="E21" s="140" t="s">
        <v>108</v>
      </c>
      <c r="F21" s="2" t="s">
        <v>240</v>
      </c>
      <c r="G21" s="139" t="s">
        <v>209</v>
      </c>
      <c r="H21" s="20" t="s">
        <v>200</v>
      </c>
      <c r="I21"/>
    </row>
    <row r="22" spans="1:9" x14ac:dyDescent="0.3">
      <c r="A22" s="2">
        <v>21</v>
      </c>
      <c r="B22" s="2">
        <v>17</v>
      </c>
      <c r="C22" t="s">
        <v>66</v>
      </c>
      <c r="D22" t="s">
        <v>86</v>
      </c>
      <c r="E22" s="20" t="s">
        <v>102</v>
      </c>
      <c r="F22" s="2">
        <v>1</v>
      </c>
      <c r="G22" s="141" t="s">
        <v>211</v>
      </c>
      <c r="H22" s="20" t="s">
        <v>200</v>
      </c>
      <c r="I22"/>
    </row>
    <row r="23" spans="1:9" x14ac:dyDescent="0.3">
      <c r="A23" s="2">
        <v>22</v>
      </c>
      <c r="B23" s="2" t="s">
        <v>417</v>
      </c>
      <c r="C23" t="s">
        <v>36</v>
      </c>
      <c r="D23" t="s">
        <v>80</v>
      </c>
      <c r="E23" s="136" t="s">
        <v>413</v>
      </c>
      <c r="F23" s="2">
        <v>2</v>
      </c>
      <c r="G23" s="139" t="s">
        <v>419</v>
      </c>
      <c r="H23" s="20" t="s">
        <v>200</v>
      </c>
      <c r="I23"/>
    </row>
    <row r="24" spans="1:9" x14ac:dyDescent="0.3">
      <c r="A24" s="2">
        <v>23</v>
      </c>
      <c r="B24" s="2" t="s">
        <v>418</v>
      </c>
      <c r="C24" t="s">
        <v>36</v>
      </c>
      <c r="D24" t="s">
        <v>80</v>
      </c>
      <c r="E24" s="136" t="s">
        <v>413</v>
      </c>
      <c r="F24" s="2">
        <v>1</v>
      </c>
      <c r="G24" s="139" t="s">
        <v>420</v>
      </c>
      <c r="H24" s="20" t="s">
        <v>200</v>
      </c>
      <c r="I24"/>
    </row>
    <row r="25" spans="1:9" x14ac:dyDescent="0.3">
      <c r="A25" s="2">
        <v>24</v>
      </c>
      <c r="B25" s="2" t="s">
        <v>256</v>
      </c>
      <c r="C25" t="s">
        <v>319</v>
      </c>
      <c r="D25" t="s">
        <v>86</v>
      </c>
      <c r="E25" s="20" t="s">
        <v>101</v>
      </c>
      <c r="F25" s="2">
        <v>2</v>
      </c>
      <c r="G25" t="s">
        <v>213</v>
      </c>
      <c r="H25" s="20" t="s">
        <v>200</v>
      </c>
      <c r="I25"/>
    </row>
    <row r="26" spans="1:9" x14ac:dyDescent="0.3">
      <c r="A26" s="2">
        <v>25</v>
      </c>
      <c r="B26" s="2" t="s">
        <v>257</v>
      </c>
      <c r="C26" t="s">
        <v>319</v>
      </c>
      <c r="D26" t="s">
        <v>86</v>
      </c>
      <c r="E26" s="20" t="s">
        <v>101</v>
      </c>
      <c r="F26" s="2" t="s">
        <v>240</v>
      </c>
      <c r="G26" t="s">
        <v>212</v>
      </c>
      <c r="H26" s="20" t="s">
        <v>200</v>
      </c>
      <c r="I26"/>
    </row>
    <row r="27" spans="1:9" x14ac:dyDescent="0.3">
      <c r="A27" s="2">
        <v>26</v>
      </c>
      <c r="B27" s="2">
        <v>20</v>
      </c>
      <c r="C27" t="s">
        <v>244</v>
      </c>
      <c r="D27" t="s">
        <v>245</v>
      </c>
      <c r="E27" s="20" t="s">
        <v>280</v>
      </c>
      <c r="F27" s="2"/>
      <c r="G27" t="s">
        <v>246</v>
      </c>
      <c r="H27" s="20" t="s">
        <v>200</v>
      </c>
      <c r="I27"/>
    </row>
    <row r="28" spans="1:9" x14ac:dyDescent="0.3">
      <c r="A28" s="2">
        <v>27</v>
      </c>
      <c r="B28" s="2">
        <v>21</v>
      </c>
      <c r="C28" t="s">
        <v>70</v>
      </c>
      <c r="D28" t="s">
        <v>83</v>
      </c>
      <c r="E28" s="20" t="s">
        <v>126</v>
      </c>
      <c r="F28" s="2">
        <v>2</v>
      </c>
      <c r="G28" t="s">
        <v>214</v>
      </c>
      <c r="H28" s="20" t="s">
        <v>200</v>
      </c>
      <c r="I28"/>
    </row>
    <row r="29" spans="1:9" x14ac:dyDescent="0.3">
      <c r="A29" s="2">
        <v>28</v>
      </c>
      <c r="B29" s="2" t="s">
        <v>258</v>
      </c>
      <c r="C29" t="s">
        <v>30</v>
      </c>
      <c r="D29" t="s">
        <v>91</v>
      </c>
      <c r="E29" s="20" t="s">
        <v>127</v>
      </c>
      <c r="F29" s="2">
        <v>1</v>
      </c>
      <c r="G29" t="s">
        <v>215</v>
      </c>
      <c r="H29" s="20" t="s">
        <v>200</v>
      </c>
      <c r="I29"/>
    </row>
    <row r="30" spans="1:9" x14ac:dyDescent="0.3">
      <c r="A30" s="2">
        <v>29</v>
      </c>
      <c r="B30" s="2" t="s">
        <v>259</v>
      </c>
      <c r="C30" t="s">
        <v>30</v>
      </c>
      <c r="D30" t="s">
        <v>91</v>
      </c>
      <c r="E30" s="20" t="s">
        <v>127</v>
      </c>
      <c r="F30" s="2">
        <v>2</v>
      </c>
      <c r="G30" t="s">
        <v>216</v>
      </c>
      <c r="H30" s="20" t="s">
        <v>200</v>
      </c>
      <c r="I30"/>
    </row>
    <row r="31" spans="1:9" x14ac:dyDescent="0.3">
      <c r="A31" s="2">
        <v>30</v>
      </c>
      <c r="B31" s="2">
        <v>23</v>
      </c>
      <c r="C31" t="s">
        <v>71</v>
      </c>
      <c r="D31" t="s">
        <v>80</v>
      </c>
      <c r="E31" s="140" t="s">
        <v>118</v>
      </c>
      <c r="F31" s="2">
        <v>1</v>
      </c>
      <c r="G31" t="s">
        <v>232</v>
      </c>
      <c r="H31" s="20" t="s">
        <v>200</v>
      </c>
      <c r="I31"/>
    </row>
    <row r="32" spans="1:9" x14ac:dyDescent="0.3">
      <c r="A32" s="2">
        <v>31</v>
      </c>
      <c r="B32" s="2">
        <v>24</v>
      </c>
      <c r="C32" t="s">
        <v>61</v>
      </c>
      <c r="D32" t="s">
        <v>92</v>
      </c>
      <c r="E32" s="140" t="s">
        <v>171</v>
      </c>
      <c r="F32" s="2">
        <v>1</v>
      </c>
      <c r="G32" t="s">
        <v>217</v>
      </c>
      <c r="H32" s="20" t="s">
        <v>200</v>
      </c>
      <c r="I32"/>
    </row>
    <row r="33" spans="1:9" x14ac:dyDescent="0.3">
      <c r="A33" s="2">
        <v>32</v>
      </c>
      <c r="B33" s="2">
        <v>25</v>
      </c>
      <c r="C33" t="s">
        <v>133</v>
      </c>
      <c r="D33" t="s">
        <v>169</v>
      </c>
      <c r="E33" s="140" t="s">
        <v>170</v>
      </c>
      <c r="F33" s="2">
        <v>1</v>
      </c>
      <c r="G33" t="s">
        <v>218</v>
      </c>
      <c r="H33" s="20" t="s">
        <v>200</v>
      </c>
      <c r="I33"/>
    </row>
    <row r="34" spans="1:9" x14ac:dyDescent="0.3">
      <c r="A34" s="2">
        <v>33</v>
      </c>
      <c r="B34" s="2" t="s">
        <v>260</v>
      </c>
      <c r="C34" t="s">
        <v>29</v>
      </c>
      <c r="D34" t="s">
        <v>93</v>
      </c>
      <c r="E34" s="20" t="s">
        <v>115</v>
      </c>
      <c r="F34" s="2">
        <v>2</v>
      </c>
      <c r="G34" t="s">
        <v>219</v>
      </c>
      <c r="H34" s="20" t="s">
        <v>200</v>
      </c>
      <c r="I34"/>
    </row>
    <row r="35" spans="1:9" x14ac:dyDescent="0.3">
      <c r="A35" s="2">
        <v>34</v>
      </c>
      <c r="B35" s="2" t="s">
        <v>261</v>
      </c>
      <c r="C35" t="s">
        <v>29</v>
      </c>
      <c r="D35" t="s">
        <v>93</v>
      </c>
      <c r="E35" s="20" t="s">
        <v>281</v>
      </c>
      <c r="F35" s="2">
        <v>1</v>
      </c>
      <c r="G35" t="s">
        <v>220</v>
      </c>
      <c r="H35" s="20" t="s">
        <v>200</v>
      </c>
      <c r="I35"/>
    </row>
    <row r="36" spans="1:9" x14ac:dyDescent="0.3">
      <c r="A36" s="2">
        <v>35</v>
      </c>
      <c r="B36" s="2">
        <v>27</v>
      </c>
      <c r="C36" t="s">
        <v>188</v>
      </c>
      <c r="D36" t="s">
        <v>93</v>
      </c>
      <c r="E36" s="20" t="s">
        <v>282</v>
      </c>
      <c r="F36" s="2">
        <v>2</v>
      </c>
      <c r="G36" t="s">
        <v>219</v>
      </c>
      <c r="H36" s="20" t="s">
        <v>200</v>
      </c>
      <c r="I36"/>
    </row>
    <row r="37" spans="1:9" x14ac:dyDescent="0.3">
      <c r="A37" s="2">
        <v>36</v>
      </c>
      <c r="B37" s="2">
        <v>28</v>
      </c>
      <c r="C37" t="s">
        <v>189</v>
      </c>
      <c r="D37" t="s">
        <v>93</v>
      </c>
      <c r="E37" s="20" t="s">
        <v>278</v>
      </c>
      <c r="F37" s="2">
        <v>1</v>
      </c>
      <c r="G37" t="s">
        <v>220</v>
      </c>
      <c r="H37" s="20" t="s">
        <v>200</v>
      </c>
      <c r="I37"/>
    </row>
    <row r="38" spans="1:9" x14ac:dyDescent="0.3">
      <c r="A38" s="2">
        <v>37</v>
      </c>
      <c r="B38" s="2">
        <v>29</v>
      </c>
      <c r="C38" t="s">
        <v>48</v>
      </c>
      <c r="D38" t="s">
        <v>79</v>
      </c>
      <c r="E38" s="140" t="s">
        <v>172</v>
      </c>
      <c r="F38" s="2">
        <v>1</v>
      </c>
      <c r="G38" t="s">
        <v>221</v>
      </c>
      <c r="H38" s="20" t="s">
        <v>200</v>
      </c>
      <c r="I38"/>
    </row>
    <row r="39" spans="1:9" x14ac:dyDescent="0.3">
      <c r="A39" s="2">
        <v>38</v>
      </c>
      <c r="B39" s="2">
        <v>30</v>
      </c>
      <c r="C39" t="s">
        <v>50</v>
      </c>
      <c r="D39" t="s">
        <v>87</v>
      </c>
      <c r="E39" s="140" t="s">
        <v>173</v>
      </c>
      <c r="F39" s="2">
        <v>1</v>
      </c>
      <c r="G39" t="s">
        <v>222</v>
      </c>
      <c r="H39" s="20" t="s">
        <v>200</v>
      </c>
      <c r="I39"/>
    </row>
    <row r="40" spans="1:9" x14ac:dyDescent="0.3">
      <c r="A40" s="2">
        <v>39</v>
      </c>
      <c r="B40" s="2" t="s">
        <v>175</v>
      </c>
      <c r="C40" t="s">
        <v>51</v>
      </c>
      <c r="D40" t="s">
        <v>87</v>
      </c>
      <c r="E40" s="142" t="s">
        <v>414</v>
      </c>
      <c r="F40" s="2">
        <v>1</v>
      </c>
      <c r="G40" t="s">
        <v>223</v>
      </c>
      <c r="H40" s="20" t="s">
        <v>200</v>
      </c>
      <c r="I40"/>
    </row>
    <row r="41" spans="1:9" x14ac:dyDescent="0.3">
      <c r="A41" s="2">
        <v>40</v>
      </c>
      <c r="B41" s="2" t="s">
        <v>176</v>
      </c>
      <c r="C41" t="s">
        <v>51</v>
      </c>
      <c r="D41" t="s">
        <v>87</v>
      </c>
      <c r="E41" s="140" t="s">
        <v>279</v>
      </c>
      <c r="F41" s="2" t="s">
        <v>240</v>
      </c>
      <c r="G41" t="s">
        <v>276</v>
      </c>
      <c r="H41" s="20" t="s">
        <v>200</v>
      </c>
      <c r="I41"/>
    </row>
    <row r="42" spans="1:9" x14ac:dyDescent="0.3">
      <c r="A42" s="2">
        <v>41</v>
      </c>
      <c r="B42" s="2">
        <v>32</v>
      </c>
      <c r="C42" t="s">
        <v>49</v>
      </c>
      <c r="D42" t="s">
        <v>94</v>
      </c>
      <c r="E42" s="20" t="s">
        <v>107</v>
      </c>
      <c r="F42" s="2">
        <v>1</v>
      </c>
      <c r="G42" t="s">
        <v>224</v>
      </c>
      <c r="H42" s="20" t="s">
        <v>200</v>
      </c>
      <c r="I42"/>
    </row>
    <row r="43" spans="1:9" x14ac:dyDescent="0.3">
      <c r="A43" s="2">
        <v>42</v>
      </c>
      <c r="B43" s="2">
        <v>33</v>
      </c>
      <c r="C43" t="s">
        <v>52</v>
      </c>
      <c r="D43" t="s">
        <v>88</v>
      </c>
      <c r="E43" s="20" t="s">
        <v>106</v>
      </c>
      <c r="F43" s="2">
        <v>1</v>
      </c>
      <c r="G43" t="s">
        <v>225</v>
      </c>
      <c r="H43" s="20" t="s">
        <v>200</v>
      </c>
      <c r="I43"/>
    </row>
    <row r="44" spans="1:9" x14ac:dyDescent="0.3">
      <c r="A44" s="2">
        <v>43</v>
      </c>
      <c r="B44" s="2" t="s">
        <v>262</v>
      </c>
      <c r="C44" t="s">
        <v>241</v>
      </c>
      <c r="D44" t="s">
        <v>241</v>
      </c>
      <c r="E44" s="20" t="s">
        <v>283</v>
      </c>
      <c r="F44" s="2">
        <v>2</v>
      </c>
      <c r="G44" t="s">
        <v>242</v>
      </c>
      <c r="H44" s="20" t="s">
        <v>200</v>
      </c>
      <c r="I44"/>
    </row>
    <row r="45" spans="1:9" x14ac:dyDescent="0.3">
      <c r="A45" s="2">
        <v>44</v>
      </c>
      <c r="B45" s="2" t="s">
        <v>233</v>
      </c>
      <c r="C45" t="s">
        <v>241</v>
      </c>
      <c r="D45" t="s">
        <v>241</v>
      </c>
      <c r="E45" s="20" t="s">
        <v>283</v>
      </c>
      <c r="F45" s="2">
        <v>2</v>
      </c>
      <c r="G45" t="s">
        <v>243</v>
      </c>
      <c r="H45" s="20" t="s">
        <v>200</v>
      </c>
      <c r="I45"/>
    </row>
    <row r="46" spans="1:9" x14ac:dyDescent="0.3">
      <c r="A46" s="2">
        <v>45</v>
      </c>
      <c r="B46" s="2" t="s">
        <v>263</v>
      </c>
      <c r="C46" t="s">
        <v>37</v>
      </c>
      <c r="D46" t="s">
        <v>79</v>
      </c>
      <c r="E46" s="20" t="s">
        <v>111</v>
      </c>
      <c r="F46" s="2">
        <v>1</v>
      </c>
      <c r="G46" t="s">
        <v>226</v>
      </c>
      <c r="H46" s="20" t="s">
        <v>200</v>
      </c>
      <c r="I46"/>
    </row>
    <row r="47" spans="1:9" x14ac:dyDescent="0.3">
      <c r="A47" s="2">
        <v>46</v>
      </c>
      <c r="B47" s="2" t="s">
        <v>264</v>
      </c>
      <c r="C47" t="s">
        <v>37</v>
      </c>
      <c r="D47" t="s">
        <v>80</v>
      </c>
      <c r="E47" s="20" t="s">
        <v>130</v>
      </c>
      <c r="F47" s="2">
        <v>2</v>
      </c>
      <c r="G47" t="s">
        <v>227</v>
      </c>
      <c r="H47" s="20" t="s">
        <v>200</v>
      </c>
      <c r="I47"/>
    </row>
    <row r="48" spans="1:9" x14ac:dyDescent="0.3">
      <c r="A48" s="2">
        <v>47</v>
      </c>
      <c r="B48" s="2" t="s">
        <v>265</v>
      </c>
      <c r="C48" t="s">
        <v>277</v>
      </c>
      <c r="D48" t="s">
        <v>241</v>
      </c>
      <c r="E48" s="20" t="s">
        <v>284</v>
      </c>
      <c r="F48" s="2">
        <v>2</v>
      </c>
      <c r="G48" t="s">
        <v>248</v>
      </c>
      <c r="H48" s="20" t="s">
        <v>200</v>
      </c>
      <c r="I48"/>
    </row>
    <row r="49" spans="1:9" x14ac:dyDescent="0.3">
      <c r="A49" s="2">
        <v>48</v>
      </c>
      <c r="B49" s="2" t="s">
        <v>266</v>
      </c>
      <c r="C49" t="s">
        <v>277</v>
      </c>
      <c r="D49" t="s">
        <v>241</v>
      </c>
      <c r="E49" s="20" t="s">
        <v>284</v>
      </c>
      <c r="F49" s="2">
        <v>2</v>
      </c>
      <c r="G49" t="s">
        <v>247</v>
      </c>
      <c r="H49" s="20" t="s">
        <v>200</v>
      </c>
      <c r="I49"/>
    </row>
    <row r="50" spans="1:9" x14ac:dyDescent="0.3">
      <c r="A50" s="2">
        <v>49</v>
      </c>
      <c r="B50" s="2" t="s">
        <v>267</v>
      </c>
      <c r="C50" t="s">
        <v>53</v>
      </c>
      <c r="D50" t="s">
        <v>92</v>
      </c>
      <c r="E50" s="20" t="s">
        <v>174</v>
      </c>
      <c r="F50" s="2" t="s">
        <v>240</v>
      </c>
      <c r="G50" t="s">
        <v>228</v>
      </c>
      <c r="H50" s="20" t="s">
        <v>200</v>
      </c>
      <c r="I50"/>
    </row>
    <row r="51" spans="1:9" x14ac:dyDescent="0.3">
      <c r="A51" s="2">
        <v>50</v>
      </c>
      <c r="B51" s="2" t="s">
        <v>268</v>
      </c>
      <c r="C51" t="s">
        <v>53</v>
      </c>
      <c r="D51" t="s">
        <v>92</v>
      </c>
      <c r="E51" s="20" t="s">
        <v>174</v>
      </c>
      <c r="F51" s="2">
        <v>1</v>
      </c>
      <c r="G51" t="s">
        <v>229</v>
      </c>
      <c r="H51" s="20" t="s">
        <v>200</v>
      </c>
      <c r="I51"/>
    </row>
    <row r="52" spans="1:9" x14ac:dyDescent="0.3">
      <c r="A52" s="2">
        <v>51</v>
      </c>
      <c r="B52" s="2" t="s">
        <v>269</v>
      </c>
      <c r="C52" t="s">
        <v>38</v>
      </c>
      <c r="D52" t="s">
        <v>95</v>
      </c>
      <c r="E52" s="20" t="s">
        <v>100</v>
      </c>
      <c r="F52" s="2">
        <v>2</v>
      </c>
      <c r="G52" t="s">
        <v>192</v>
      </c>
      <c r="H52" s="20" t="s">
        <v>200</v>
      </c>
      <c r="I52"/>
    </row>
    <row r="53" spans="1:9" x14ac:dyDescent="0.3">
      <c r="A53" s="2">
        <v>52</v>
      </c>
      <c r="B53" s="2" t="s">
        <v>270</v>
      </c>
      <c r="C53" t="s">
        <v>38</v>
      </c>
      <c r="D53" t="s">
        <v>95</v>
      </c>
      <c r="E53" s="20" t="s">
        <v>100</v>
      </c>
      <c r="F53" s="2" t="s">
        <v>240</v>
      </c>
      <c r="G53" t="s">
        <v>230</v>
      </c>
      <c r="H53" s="20" t="s">
        <v>200</v>
      </c>
      <c r="I53"/>
    </row>
    <row r="54" spans="1:9" x14ac:dyDescent="0.3">
      <c r="A54" s="2">
        <v>53</v>
      </c>
      <c r="B54" s="2">
        <v>39</v>
      </c>
      <c r="C54" t="s">
        <v>47</v>
      </c>
      <c r="D54" t="s">
        <v>80</v>
      </c>
      <c r="E54" s="20" t="s">
        <v>104</v>
      </c>
      <c r="F54" s="2">
        <v>1</v>
      </c>
      <c r="G54" t="s">
        <v>231</v>
      </c>
      <c r="H54" s="20" t="s">
        <v>200</v>
      </c>
      <c r="I54"/>
    </row>
    <row r="55" spans="1:9" x14ac:dyDescent="0.3">
      <c r="A55" s="2">
        <v>54</v>
      </c>
      <c r="B55" s="2">
        <v>40</v>
      </c>
      <c r="C55" t="s">
        <v>62</v>
      </c>
      <c r="D55" t="s">
        <v>96</v>
      </c>
      <c r="E55" s="20" t="s">
        <v>114</v>
      </c>
      <c r="F55" s="2">
        <v>2</v>
      </c>
      <c r="G55" t="s">
        <v>234</v>
      </c>
      <c r="H55" s="20" t="s">
        <v>200</v>
      </c>
      <c r="I55"/>
    </row>
    <row r="56" spans="1:9" x14ac:dyDescent="0.3">
      <c r="A56" s="2">
        <v>55</v>
      </c>
      <c r="B56" s="2" t="s">
        <v>271</v>
      </c>
      <c r="C56" t="s">
        <v>23</v>
      </c>
      <c r="D56" t="s">
        <v>96</v>
      </c>
      <c r="E56" s="20" t="s">
        <v>128</v>
      </c>
      <c r="F56" s="2">
        <v>2</v>
      </c>
      <c r="G56" t="s">
        <v>235</v>
      </c>
      <c r="H56" s="20" t="s">
        <v>200</v>
      </c>
      <c r="I56"/>
    </row>
    <row r="57" spans="1:9" x14ac:dyDescent="0.3">
      <c r="A57" s="2">
        <v>56</v>
      </c>
      <c r="B57" s="2" t="s">
        <v>272</v>
      </c>
      <c r="C57" t="s">
        <v>23</v>
      </c>
      <c r="D57" t="s">
        <v>96</v>
      </c>
      <c r="E57" s="20" t="s">
        <v>128</v>
      </c>
      <c r="F57" s="2">
        <v>2</v>
      </c>
      <c r="G57" t="s">
        <v>236</v>
      </c>
      <c r="H57" s="20" t="s">
        <v>200</v>
      </c>
      <c r="I57"/>
    </row>
    <row r="58" spans="1:9" x14ac:dyDescent="0.3">
      <c r="A58" s="2">
        <v>57</v>
      </c>
      <c r="B58" s="2">
        <v>42</v>
      </c>
      <c r="C58" t="s">
        <v>24</v>
      </c>
      <c r="D58" t="s">
        <v>96</v>
      </c>
      <c r="E58" s="20" t="s">
        <v>117</v>
      </c>
      <c r="F58" s="2">
        <v>2</v>
      </c>
      <c r="G58" t="s">
        <v>235</v>
      </c>
      <c r="H58" s="20" t="s">
        <v>200</v>
      </c>
      <c r="I58"/>
    </row>
    <row r="59" spans="1:9" x14ac:dyDescent="0.3">
      <c r="A59" s="2">
        <v>58</v>
      </c>
      <c r="B59" s="2" t="s">
        <v>273</v>
      </c>
      <c r="C59" t="s">
        <v>54</v>
      </c>
      <c r="D59" t="s">
        <v>96</v>
      </c>
      <c r="E59" s="20" t="s">
        <v>119</v>
      </c>
      <c r="F59" s="2">
        <v>2</v>
      </c>
      <c r="G59" t="s">
        <v>235</v>
      </c>
      <c r="H59" s="20" t="s">
        <v>200</v>
      </c>
      <c r="I59"/>
    </row>
    <row r="60" spans="1:9" x14ac:dyDescent="0.3">
      <c r="A60" s="2">
        <v>59</v>
      </c>
      <c r="B60" s="2" t="s">
        <v>274</v>
      </c>
      <c r="C60" t="s">
        <v>54</v>
      </c>
      <c r="D60" t="s">
        <v>96</v>
      </c>
      <c r="E60" s="20" t="s">
        <v>119</v>
      </c>
      <c r="F60" s="2">
        <v>2</v>
      </c>
      <c r="G60" t="s">
        <v>237</v>
      </c>
      <c r="H60" s="20" t="s">
        <v>200</v>
      </c>
      <c r="I60"/>
    </row>
    <row r="61" spans="1:9" x14ac:dyDescent="0.3">
      <c r="A61" s="2">
        <v>60</v>
      </c>
      <c r="B61" s="2">
        <v>44</v>
      </c>
      <c r="C61" t="s">
        <v>39</v>
      </c>
      <c r="D61" t="s">
        <v>81</v>
      </c>
      <c r="E61" s="20" t="s">
        <v>129</v>
      </c>
      <c r="F61" s="2">
        <v>1.2</v>
      </c>
      <c r="G61" t="s">
        <v>239</v>
      </c>
      <c r="H61" s="20" t="s">
        <v>200</v>
      </c>
      <c r="I61"/>
    </row>
    <row r="62" spans="1:9" x14ac:dyDescent="0.3">
      <c r="A62" s="2">
        <v>61</v>
      </c>
      <c r="B62" s="2">
        <v>45</v>
      </c>
      <c r="C62" t="s">
        <v>191</v>
      </c>
      <c r="D62" t="s">
        <v>81</v>
      </c>
      <c r="E62" s="20" t="s">
        <v>116</v>
      </c>
      <c r="F62" s="2">
        <v>2</v>
      </c>
      <c r="G62" t="s">
        <v>238</v>
      </c>
      <c r="H62" s="20" t="s">
        <v>200</v>
      </c>
      <c r="I62"/>
    </row>
    <row r="63" spans="1:9" x14ac:dyDescent="0.3">
      <c r="A63" s="2">
        <v>62</v>
      </c>
      <c r="B63" s="2">
        <v>46</v>
      </c>
      <c r="C63" t="s">
        <v>632</v>
      </c>
      <c r="D63" t="s">
        <v>94</v>
      </c>
      <c r="E63" s="20" t="s">
        <v>660</v>
      </c>
      <c r="F63" s="2">
        <v>1</v>
      </c>
      <c r="G63" t="s">
        <v>661</v>
      </c>
      <c r="H63" s="20" t="s">
        <v>200</v>
      </c>
    </row>
    <row r="64" spans="1:9" x14ac:dyDescent="0.3">
      <c r="A64" s="2">
        <v>63</v>
      </c>
      <c r="B64" s="2">
        <v>47</v>
      </c>
      <c r="C64" t="s">
        <v>662</v>
      </c>
      <c r="D64" t="s">
        <v>663</v>
      </c>
      <c r="E64" s="20" t="s">
        <v>664</v>
      </c>
      <c r="F64" s="2">
        <v>1</v>
      </c>
      <c r="G64" t="s">
        <v>661</v>
      </c>
      <c r="H64" s="20" t="s">
        <v>200</v>
      </c>
    </row>
    <row r="65" spans="1:8" x14ac:dyDescent="0.3">
      <c r="A65" s="2">
        <v>64</v>
      </c>
      <c r="B65" s="2">
        <v>48</v>
      </c>
      <c r="C65" t="s">
        <v>634</v>
      </c>
      <c r="D65" t="s">
        <v>663</v>
      </c>
      <c r="E65" s="20" t="s">
        <v>665</v>
      </c>
      <c r="F65" s="2">
        <v>1</v>
      </c>
      <c r="G65" t="s">
        <v>661</v>
      </c>
      <c r="H65" s="20" t="s">
        <v>200</v>
      </c>
    </row>
    <row r="66" spans="1:8" x14ac:dyDescent="0.3">
      <c r="A66" s="2"/>
      <c r="B66" s="2"/>
      <c r="E66" s="2"/>
      <c r="F66" s="2"/>
      <c r="G66" s="137"/>
    </row>
    <row r="67" spans="1:8" x14ac:dyDescent="0.3">
      <c r="A67" s="2"/>
      <c r="B67" s="2"/>
      <c r="E67" s="2"/>
      <c r="F67" s="2"/>
      <c r="G67" s="137"/>
    </row>
    <row r="68" spans="1:8" x14ac:dyDescent="0.3">
      <c r="A68" s="2"/>
      <c r="B68" s="2"/>
      <c r="E68" s="2"/>
      <c r="F68" s="2"/>
      <c r="G68" s="137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97EE-9E48-4E02-A131-3A2435D62557}">
  <dimension ref="A1:V403"/>
  <sheetViews>
    <sheetView topLeftCell="A15" workbookViewId="0">
      <selection activeCell="I132" sqref="I132:I133"/>
    </sheetView>
  </sheetViews>
  <sheetFormatPr defaultRowHeight="14.4" x14ac:dyDescent="0.3"/>
  <cols>
    <col min="1" max="1" width="3.5546875" style="20" bestFit="1" customWidth="1"/>
    <col min="2" max="2" width="30" bestFit="1" customWidth="1"/>
    <col min="3" max="3" width="13.33203125" bestFit="1" customWidth="1"/>
    <col min="4" max="4" width="23" bestFit="1" customWidth="1"/>
    <col min="5" max="5" width="9.21875" style="153" bestFit="1" customWidth="1"/>
    <col min="6" max="6" width="19.6640625" style="153" bestFit="1" customWidth="1"/>
    <col min="16" max="16" width="4.33203125" style="2" customWidth="1"/>
    <col min="17" max="17" width="8.88671875" style="2"/>
    <col min="18" max="19" width="9.88671875" style="2" customWidth="1"/>
    <col min="20" max="20" width="8.88671875" style="2" customWidth="1"/>
    <col min="21" max="21" width="31" bestFit="1" customWidth="1"/>
    <col min="22" max="22" width="91.109375" bestFit="1" customWidth="1"/>
  </cols>
  <sheetData>
    <row r="1" spans="1:22" ht="21" thickBot="1" x14ac:dyDescent="0.35">
      <c r="A1" s="188" t="s">
        <v>352</v>
      </c>
      <c r="B1" s="188"/>
      <c r="C1" s="188"/>
      <c r="D1" s="188"/>
      <c r="E1" s="188"/>
      <c r="F1" s="188"/>
      <c r="G1" s="188"/>
      <c r="I1" s="189">
        <v>1</v>
      </c>
      <c r="J1" s="190" t="s">
        <v>326</v>
      </c>
      <c r="K1" s="190"/>
      <c r="L1" s="190"/>
      <c r="M1" s="190"/>
      <c r="N1" s="190"/>
      <c r="P1" s="2" t="s">
        <v>3</v>
      </c>
      <c r="Q1" s="2" t="s">
        <v>0</v>
      </c>
      <c r="R1" s="2" t="s">
        <v>347</v>
      </c>
      <c r="S1" s="125" t="s">
        <v>412</v>
      </c>
      <c r="T1" s="125" t="s">
        <v>348</v>
      </c>
      <c r="U1" s="2" t="s">
        <v>351</v>
      </c>
      <c r="V1" s="2" t="s">
        <v>363</v>
      </c>
    </row>
    <row r="2" spans="1:22" x14ac:dyDescent="0.3">
      <c r="A2" s="191" t="s">
        <v>323</v>
      </c>
      <c r="B2" s="191"/>
      <c r="C2" s="191"/>
      <c r="D2" s="191"/>
      <c r="E2" s="191"/>
      <c r="F2" s="191"/>
      <c r="G2" s="191"/>
      <c r="I2" s="189"/>
      <c r="J2" s="192" t="s">
        <v>327</v>
      </c>
      <c r="K2" s="192"/>
      <c r="L2" s="192"/>
      <c r="M2" s="192"/>
      <c r="N2" s="192"/>
      <c r="P2" s="112">
        <v>1</v>
      </c>
      <c r="Q2" s="113">
        <v>1</v>
      </c>
      <c r="R2" s="113">
        <v>1</v>
      </c>
      <c r="S2" s="113" t="str">
        <f>_xlfn.CONCAT(Tabela46[[#This Row],[Linia]],"/",Tabela46[[#This Row],[Wariant]])</f>
        <v>1/1</v>
      </c>
      <c r="T2" s="113"/>
      <c r="U2" s="114" t="s">
        <v>353</v>
      </c>
      <c r="V2" s="115" t="s">
        <v>364</v>
      </c>
    </row>
    <row r="3" spans="1:22" x14ac:dyDescent="0.3">
      <c r="A3" s="67" t="s">
        <v>3</v>
      </c>
      <c r="B3" s="67" t="s">
        <v>76</v>
      </c>
      <c r="C3" s="67" t="s">
        <v>275</v>
      </c>
      <c r="D3" s="67" t="s">
        <v>210</v>
      </c>
      <c r="E3" s="151" t="s">
        <v>8</v>
      </c>
      <c r="F3" s="151" t="s">
        <v>700</v>
      </c>
      <c r="G3" s="67" t="s">
        <v>322</v>
      </c>
      <c r="P3" s="116">
        <v>2</v>
      </c>
      <c r="Q3" s="2">
        <v>1</v>
      </c>
      <c r="R3" s="2">
        <v>2</v>
      </c>
      <c r="S3" s="2" t="str">
        <f>_xlfn.CONCAT(Tabela46[[#This Row],[Linia]],"/",Tabela46[[#This Row],[Wariant]])</f>
        <v>1/2</v>
      </c>
      <c r="T3" s="2" t="s">
        <v>181</v>
      </c>
      <c r="U3" t="s">
        <v>359</v>
      </c>
      <c r="V3" s="117" t="s">
        <v>366</v>
      </c>
    </row>
    <row r="4" spans="1:22" x14ac:dyDescent="0.3">
      <c r="A4" s="85">
        <v>1</v>
      </c>
      <c r="B4" s="53" t="s">
        <v>6</v>
      </c>
      <c r="C4" s="52">
        <v>9</v>
      </c>
      <c r="D4" s="52" t="s">
        <v>124</v>
      </c>
      <c r="E4" s="152"/>
      <c r="F4" s="152"/>
      <c r="G4" s="52"/>
      <c r="P4" s="116">
        <v>3</v>
      </c>
      <c r="Q4" s="2">
        <v>1</v>
      </c>
      <c r="R4" s="2">
        <v>3</v>
      </c>
      <c r="S4" s="2" t="str">
        <f>_xlfn.CONCAT(Tabela46[[#This Row],[Linia]],"/",Tabela46[[#This Row],[Wariant]])</f>
        <v>1/3</v>
      </c>
      <c r="T4" s="2" t="s">
        <v>182</v>
      </c>
      <c r="U4" t="s">
        <v>360</v>
      </c>
      <c r="V4" s="117" t="s">
        <v>367</v>
      </c>
    </row>
    <row r="5" spans="1:22" x14ac:dyDescent="0.3">
      <c r="A5" s="85">
        <v>2</v>
      </c>
      <c r="B5" s="53" t="s">
        <v>61</v>
      </c>
      <c r="C5" s="52">
        <v>24</v>
      </c>
      <c r="D5" s="52" t="s">
        <v>171</v>
      </c>
      <c r="E5" s="152">
        <v>0.62</v>
      </c>
      <c r="F5" s="152">
        <v>0.62</v>
      </c>
      <c r="G5" s="52" t="s">
        <v>334</v>
      </c>
      <c r="P5" s="116">
        <v>4</v>
      </c>
      <c r="Q5" s="2">
        <v>1</v>
      </c>
      <c r="R5" s="2">
        <v>4</v>
      </c>
      <c r="S5" s="2" t="str">
        <f>_xlfn.CONCAT(Tabela46[[#This Row],[Linia]],"/",Tabela46[[#This Row],[Wariant]])</f>
        <v>1/4</v>
      </c>
      <c r="T5" s="2" t="s">
        <v>666</v>
      </c>
      <c r="U5" t="s">
        <v>669</v>
      </c>
      <c r="V5" t="s">
        <v>672</v>
      </c>
    </row>
    <row r="6" spans="1:22" x14ac:dyDescent="0.3">
      <c r="A6" s="85">
        <v>3</v>
      </c>
      <c r="B6" s="53" t="s">
        <v>53</v>
      </c>
      <c r="C6" s="52" t="s">
        <v>268</v>
      </c>
      <c r="D6" s="52" t="s">
        <v>174</v>
      </c>
      <c r="E6" s="152">
        <v>0.3</v>
      </c>
      <c r="F6" s="152">
        <v>0.92</v>
      </c>
      <c r="G6" s="52" t="s">
        <v>334</v>
      </c>
      <c r="P6" s="116">
        <v>5</v>
      </c>
      <c r="Q6" s="2">
        <v>1</v>
      </c>
      <c r="R6" s="2">
        <v>5</v>
      </c>
      <c r="S6" s="2" t="str">
        <f>_xlfn.CONCAT(Tabela46[[#This Row],[Linia]],"/",Tabela46[[#This Row],[Wariant]])</f>
        <v>1/5</v>
      </c>
      <c r="T6" s="2" t="s">
        <v>667</v>
      </c>
      <c r="U6" t="s">
        <v>677</v>
      </c>
      <c r="V6" s="117" t="s">
        <v>670</v>
      </c>
    </row>
    <row r="7" spans="1:22" x14ac:dyDescent="0.3">
      <c r="A7" s="85">
        <v>4</v>
      </c>
      <c r="B7" s="53" t="s">
        <v>52</v>
      </c>
      <c r="C7" s="52">
        <v>33</v>
      </c>
      <c r="D7" s="52" t="s">
        <v>106</v>
      </c>
      <c r="E7" s="152">
        <v>0.9</v>
      </c>
      <c r="F7" s="152">
        <v>1.82</v>
      </c>
      <c r="G7" s="52" t="s">
        <v>334</v>
      </c>
      <c r="P7" s="116">
        <v>6</v>
      </c>
      <c r="Q7" s="2">
        <v>1</v>
      </c>
      <c r="R7" s="2">
        <v>6</v>
      </c>
      <c r="S7" s="2" t="str">
        <f>_xlfn.CONCAT(Tabela46[[#This Row],[Linia]],"/",Tabela46[[#This Row],[Wariant]])</f>
        <v>1/6</v>
      </c>
      <c r="T7" s="2" t="s">
        <v>668</v>
      </c>
      <c r="U7" t="s">
        <v>678</v>
      </c>
      <c r="V7" s="117" t="s">
        <v>671</v>
      </c>
    </row>
    <row r="8" spans="1:22" ht="15" thickBot="1" x14ac:dyDescent="0.35">
      <c r="A8" s="85">
        <v>5</v>
      </c>
      <c r="B8" s="53" t="s">
        <v>50</v>
      </c>
      <c r="C8" s="52">
        <v>30</v>
      </c>
      <c r="D8" s="52" t="s">
        <v>173</v>
      </c>
      <c r="E8" s="152">
        <v>0.99</v>
      </c>
      <c r="F8" s="152">
        <v>2.81</v>
      </c>
      <c r="G8" s="52" t="s">
        <v>334</v>
      </c>
      <c r="P8" s="118">
        <v>7</v>
      </c>
      <c r="Q8" s="119">
        <v>1</v>
      </c>
      <c r="R8" s="119">
        <v>7</v>
      </c>
      <c r="S8" s="119" t="str">
        <f>_xlfn.CONCAT(Tabela46[[#This Row],[Linia]],"/",Tabela46[[#This Row],[Wariant]])</f>
        <v>1/7</v>
      </c>
      <c r="T8" s="119"/>
      <c r="U8" s="120" t="s">
        <v>372</v>
      </c>
      <c r="V8" s="121" t="s">
        <v>364</v>
      </c>
    </row>
    <row r="9" spans="1:22" x14ac:dyDescent="0.3">
      <c r="A9" s="85">
        <v>6</v>
      </c>
      <c r="B9" s="53" t="s">
        <v>51</v>
      </c>
      <c r="C9" s="52" t="s">
        <v>175</v>
      </c>
      <c r="D9" s="55" t="s">
        <v>414</v>
      </c>
      <c r="E9" s="152">
        <v>0.52</v>
      </c>
      <c r="F9" s="152">
        <v>3.33</v>
      </c>
      <c r="G9" s="52" t="s">
        <v>334</v>
      </c>
      <c r="P9" s="112">
        <v>5</v>
      </c>
      <c r="Q9" s="113">
        <v>2</v>
      </c>
      <c r="R9" s="113">
        <v>1</v>
      </c>
      <c r="S9" s="113" t="str">
        <f>_xlfn.CONCAT(Tabela46[[#This Row],[Linia]],"/",Tabela46[[#This Row],[Wariant]])</f>
        <v>2/1</v>
      </c>
      <c r="T9" s="113"/>
      <c r="U9" s="114" t="s">
        <v>354</v>
      </c>
      <c r="V9" s="115" t="s">
        <v>365</v>
      </c>
    </row>
    <row r="10" spans="1:22" x14ac:dyDescent="0.3">
      <c r="A10" s="85">
        <v>7</v>
      </c>
      <c r="B10" s="53" t="s">
        <v>49</v>
      </c>
      <c r="C10" s="52">
        <v>32</v>
      </c>
      <c r="D10" s="52" t="s">
        <v>107</v>
      </c>
      <c r="E10" s="152">
        <v>0.53</v>
      </c>
      <c r="F10" s="152">
        <v>3.86</v>
      </c>
      <c r="G10" s="52" t="s">
        <v>334</v>
      </c>
      <c r="P10" s="116">
        <v>6</v>
      </c>
      <c r="Q10" s="2">
        <v>2</v>
      </c>
      <c r="R10" s="2">
        <v>2</v>
      </c>
      <c r="S10" s="2" t="str">
        <f>_xlfn.CONCAT(Tabela46[[#This Row],[Linia]],"/",Tabela46[[#This Row],[Wariant]])</f>
        <v>2/2</v>
      </c>
      <c r="T10" s="2" t="s">
        <v>349</v>
      </c>
      <c r="U10" t="s">
        <v>355</v>
      </c>
      <c r="V10" s="117" t="s">
        <v>365</v>
      </c>
    </row>
    <row r="11" spans="1:22" x14ac:dyDescent="0.3">
      <c r="A11" s="85">
        <v>8</v>
      </c>
      <c r="B11" s="53" t="s">
        <v>71</v>
      </c>
      <c r="C11" s="52">
        <v>23</v>
      </c>
      <c r="D11" s="52" t="s">
        <v>118</v>
      </c>
      <c r="E11" s="152">
        <v>0.65</v>
      </c>
      <c r="F11" s="152">
        <v>4.51</v>
      </c>
      <c r="G11" s="52" t="s">
        <v>334</v>
      </c>
      <c r="P11" s="116">
        <v>7</v>
      </c>
      <c r="Q11" s="2">
        <v>2</v>
      </c>
      <c r="R11" s="2">
        <v>3</v>
      </c>
      <c r="S11" s="2" t="str">
        <f>_xlfn.CONCAT(Tabela46[[#This Row],[Linia]],"/",Tabela46[[#This Row],[Wariant]])</f>
        <v>2/3</v>
      </c>
      <c r="T11" s="2" t="s">
        <v>316</v>
      </c>
      <c r="U11" t="s">
        <v>356</v>
      </c>
      <c r="V11" s="117" t="s">
        <v>365</v>
      </c>
    </row>
    <row r="12" spans="1:22" x14ac:dyDescent="0.3">
      <c r="A12" s="85">
        <v>9</v>
      </c>
      <c r="B12" s="53" t="s">
        <v>47</v>
      </c>
      <c r="C12" s="52">
        <v>39</v>
      </c>
      <c r="D12" s="52" t="s">
        <v>104</v>
      </c>
      <c r="E12" s="152">
        <v>0.45</v>
      </c>
      <c r="F12" s="152">
        <v>4.96</v>
      </c>
      <c r="G12" s="52" t="s">
        <v>334</v>
      </c>
      <c r="P12" s="116">
        <v>8</v>
      </c>
      <c r="Q12" s="2">
        <v>2</v>
      </c>
      <c r="R12" s="2">
        <v>4</v>
      </c>
      <c r="S12" s="2" t="str">
        <f>_xlfn.CONCAT(Tabela46[[#This Row],[Linia]],"/",Tabela46[[#This Row],[Wariant]])</f>
        <v>2/4</v>
      </c>
      <c r="T12" s="2" t="s">
        <v>318</v>
      </c>
      <c r="U12" t="s">
        <v>357</v>
      </c>
      <c r="V12" s="117" t="s">
        <v>370</v>
      </c>
    </row>
    <row r="13" spans="1:22" x14ac:dyDescent="0.3">
      <c r="A13" s="85">
        <v>10</v>
      </c>
      <c r="B13" s="53" t="s">
        <v>133</v>
      </c>
      <c r="C13" s="52">
        <v>25</v>
      </c>
      <c r="D13" s="52" t="s">
        <v>170</v>
      </c>
      <c r="E13" s="152">
        <v>0.46</v>
      </c>
      <c r="F13" s="152">
        <v>5.42</v>
      </c>
      <c r="G13" s="52" t="s">
        <v>334</v>
      </c>
      <c r="P13" s="116">
        <v>9</v>
      </c>
      <c r="Q13" s="2">
        <v>2</v>
      </c>
      <c r="R13" s="2">
        <v>5</v>
      </c>
      <c r="S13" s="2" t="str">
        <f>_xlfn.CONCAT(Tabela46[[#This Row],[Linia]],"/",Tabela46[[#This Row],[Wariant]])</f>
        <v>2/5</v>
      </c>
      <c r="T13" s="2" t="s">
        <v>350</v>
      </c>
      <c r="U13" t="s">
        <v>358</v>
      </c>
      <c r="V13" s="117" t="s">
        <v>370</v>
      </c>
    </row>
    <row r="14" spans="1:22" x14ac:dyDescent="0.3">
      <c r="A14" s="85">
        <v>11</v>
      </c>
      <c r="B14" s="53" t="s">
        <v>85</v>
      </c>
      <c r="C14" s="52">
        <v>12</v>
      </c>
      <c r="D14" s="52" t="s">
        <v>97</v>
      </c>
      <c r="E14" s="152">
        <v>0.72</v>
      </c>
      <c r="F14" s="152">
        <v>6.14</v>
      </c>
      <c r="G14" s="52" t="s">
        <v>334</v>
      </c>
      <c r="P14" s="116">
        <v>10</v>
      </c>
      <c r="Q14" s="2">
        <v>2</v>
      </c>
      <c r="R14" s="2">
        <v>6</v>
      </c>
      <c r="S14" s="2" t="str">
        <f>_xlfn.CONCAT(Tabela46[[#This Row],[Linia]],"/",Tabela46[[#This Row],[Wariant]])</f>
        <v>2/6</v>
      </c>
      <c r="T14" s="2" t="s">
        <v>314</v>
      </c>
      <c r="U14" t="s">
        <v>361</v>
      </c>
      <c r="V14" s="117" t="s">
        <v>365</v>
      </c>
    </row>
    <row r="15" spans="1:22" x14ac:dyDescent="0.3">
      <c r="A15" s="85">
        <v>12</v>
      </c>
      <c r="B15" s="53" t="s">
        <v>25</v>
      </c>
      <c r="C15" s="52">
        <v>14</v>
      </c>
      <c r="D15" s="52" t="s">
        <v>98</v>
      </c>
      <c r="E15" s="152">
        <v>0.92</v>
      </c>
      <c r="F15" s="152">
        <v>7.06</v>
      </c>
      <c r="G15" s="52" t="s">
        <v>334</v>
      </c>
      <c r="P15" s="116">
        <v>11</v>
      </c>
      <c r="Q15" s="2">
        <v>2</v>
      </c>
      <c r="R15" s="2">
        <v>7</v>
      </c>
      <c r="S15" s="2" t="str">
        <f>_xlfn.CONCAT(Tabela46[[#This Row],[Linia]],"/",Tabela46[[#This Row],[Wariant]])</f>
        <v>2/7</v>
      </c>
      <c r="T15" s="2" t="s">
        <v>317</v>
      </c>
      <c r="U15" t="s">
        <v>368</v>
      </c>
      <c r="V15" s="117" t="s">
        <v>365</v>
      </c>
    </row>
    <row r="16" spans="1:22" x14ac:dyDescent="0.3">
      <c r="A16" s="85">
        <v>13</v>
      </c>
      <c r="B16" s="53" t="s">
        <v>27</v>
      </c>
      <c r="C16" s="52" t="s">
        <v>249</v>
      </c>
      <c r="D16" s="55" t="s">
        <v>421</v>
      </c>
      <c r="E16" s="152">
        <v>0.59</v>
      </c>
      <c r="F16" s="152">
        <v>7.65</v>
      </c>
      <c r="G16" s="52" t="s">
        <v>334</v>
      </c>
      <c r="P16" s="116">
        <v>12</v>
      </c>
      <c r="Q16" s="2">
        <v>2</v>
      </c>
      <c r="R16" s="2">
        <v>8</v>
      </c>
      <c r="S16" s="2" t="str">
        <f>_xlfn.CONCAT(Tabela46[[#This Row],[Linia]],"/",Tabela46[[#This Row],[Wariant]])</f>
        <v>2/8</v>
      </c>
      <c r="T16" s="2" t="s">
        <v>315</v>
      </c>
      <c r="U16" t="s">
        <v>362</v>
      </c>
      <c r="V16" s="117" t="s">
        <v>365</v>
      </c>
    </row>
    <row r="17" spans="1:22" ht="15" thickBot="1" x14ac:dyDescent="0.35">
      <c r="A17" s="85">
        <v>14</v>
      </c>
      <c r="B17" s="53" t="s">
        <v>69</v>
      </c>
      <c r="C17" s="52">
        <v>4</v>
      </c>
      <c r="D17" s="55" t="s">
        <v>416</v>
      </c>
      <c r="E17" s="152">
        <v>0.56999999999999995</v>
      </c>
      <c r="F17" s="152">
        <v>8.2200000000000006</v>
      </c>
      <c r="G17" s="52" t="s">
        <v>334</v>
      </c>
      <c r="P17" s="118">
        <v>13</v>
      </c>
      <c r="Q17" s="119">
        <v>2</v>
      </c>
      <c r="R17" s="119">
        <v>9</v>
      </c>
      <c r="S17" s="119" t="str">
        <f>_xlfn.CONCAT(Tabela46[[#This Row],[Linia]],"/",Tabela46[[#This Row],[Wariant]])</f>
        <v>2/9</v>
      </c>
      <c r="T17" s="119"/>
      <c r="U17" s="120" t="s">
        <v>373</v>
      </c>
      <c r="V17" s="121" t="s">
        <v>365</v>
      </c>
    </row>
    <row r="18" spans="1:22" x14ac:dyDescent="0.3">
      <c r="A18" s="85">
        <v>15</v>
      </c>
      <c r="B18" s="53" t="s">
        <v>30</v>
      </c>
      <c r="C18" s="52" t="s">
        <v>258</v>
      </c>
      <c r="D18" s="52" t="s">
        <v>127</v>
      </c>
      <c r="E18" s="152">
        <v>1.05</v>
      </c>
      <c r="F18" s="152">
        <v>9.27</v>
      </c>
      <c r="G18" s="52" t="s">
        <v>334</v>
      </c>
      <c r="P18" s="112">
        <v>14</v>
      </c>
      <c r="Q18" s="113">
        <v>9</v>
      </c>
      <c r="R18" s="113">
        <v>1</v>
      </c>
      <c r="S18" s="113" t="str">
        <f>_xlfn.CONCAT(Tabela46[[#This Row],[Linia]],"/",Tabela46[[#This Row],[Wariant]])</f>
        <v>9/1</v>
      </c>
      <c r="T18" s="113"/>
      <c r="U18" s="114" t="s">
        <v>393</v>
      </c>
      <c r="V18" s="122" t="s">
        <v>401</v>
      </c>
    </row>
    <row r="19" spans="1:22" x14ac:dyDescent="0.3">
      <c r="A19" s="85">
        <v>16</v>
      </c>
      <c r="B19" s="53" t="s">
        <v>29</v>
      </c>
      <c r="C19" s="52" t="s">
        <v>261</v>
      </c>
      <c r="D19" s="52" t="s">
        <v>281</v>
      </c>
      <c r="E19" s="152">
        <v>0.45</v>
      </c>
      <c r="F19" s="152">
        <v>9.7200000000000006</v>
      </c>
      <c r="G19" s="52" t="s">
        <v>334</v>
      </c>
      <c r="P19" s="116">
        <v>15</v>
      </c>
      <c r="Q19" s="2">
        <v>9</v>
      </c>
      <c r="R19" s="2">
        <v>2</v>
      </c>
      <c r="S19" s="2" t="str">
        <f>_xlfn.CONCAT(Tabela46[[#This Row],[Linia]],"/",Tabela46[[#This Row],[Wariant]])</f>
        <v>9/2</v>
      </c>
      <c r="U19" t="s">
        <v>394</v>
      </c>
      <c r="V19" s="123" t="s">
        <v>401</v>
      </c>
    </row>
    <row r="20" spans="1:22" x14ac:dyDescent="0.3">
      <c r="A20" s="85">
        <v>17</v>
      </c>
      <c r="B20" s="53" t="s">
        <v>189</v>
      </c>
      <c r="C20" s="52">
        <v>28</v>
      </c>
      <c r="D20" s="52" t="s">
        <v>278</v>
      </c>
      <c r="E20" s="152">
        <v>0.49</v>
      </c>
      <c r="F20" s="152">
        <v>10.210000000000001</v>
      </c>
      <c r="G20" s="52" t="s">
        <v>334</v>
      </c>
      <c r="P20" s="116">
        <v>16</v>
      </c>
      <c r="Q20" s="2">
        <v>9</v>
      </c>
      <c r="R20" s="2">
        <v>3</v>
      </c>
      <c r="S20" s="2" t="str">
        <f>_xlfn.CONCAT(Tabela46[[#This Row],[Linia]],"/",Tabela46[[#This Row],[Wariant]])</f>
        <v>9/3</v>
      </c>
      <c r="U20" t="s">
        <v>395</v>
      </c>
      <c r="V20" s="123" t="s">
        <v>401</v>
      </c>
    </row>
    <row r="21" spans="1:22" x14ac:dyDescent="0.3">
      <c r="A21" s="85">
        <v>18</v>
      </c>
      <c r="B21" s="53" t="s">
        <v>39</v>
      </c>
      <c r="C21" s="52">
        <v>44</v>
      </c>
      <c r="D21" s="52" t="s">
        <v>129</v>
      </c>
      <c r="E21" s="152">
        <v>0.4</v>
      </c>
      <c r="F21" s="152">
        <v>10.61</v>
      </c>
      <c r="G21" s="52" t="s">
        <v>334</v>
      </c>
      <c r="P21" s="116">
        <v>17</v>
      </c>
      <c r="Q21" s="2">
        <v>9</v>
      </c>
      <c r="R21" s="2">
        <v>4</v>
      </c>
      <c r="S21" s="2" t="str">
        <f>_xlfn.CONCAT(Tabela46[[#This Row],[Linia]],"/",Tabela46[[#This Row],[Wariant]])</f>
        <v>9/4</v>
      </c>
      <c r="U21" t="s">
        <v>396</v>
      </c>
      <c r="V21" s="123" t="s">
        <v>401</v>
      </c>
    </row>
    <row r="22" spans="1:22" x14ac:dyDescent="0.3">
      <c r="A22" s="85">
        <v>19</v>
      </c>
      <c r="B22" s="53" t="s">
        <v>40</v>
      </c>
      <c r="C22" s="52">
        <v>10</v>
      </c>
      <c r="D22" s="55" t="s">
        <v>415</v>
      </c>
      <c r="E22" s="152">
        <v>0.36</v>
      </c>
      <c r="F22" s="152">
        <v>10.97</v>
      </c>
      <c r="G22" s="52" t="s">
        <v>334</v>
      </c>
      <c r="P22" s="116">
        <v>18</v>
      </c>
      <c r="Q22" s="2">
        <v>9</v>
      </c>
      <c r="R22" s="2">
        <v>5</v>
      </c>
      <c r="S22" s="2" t="str">
        <f>_xlfn.CONCAT(Tabela46[[#This Row],[Linia]],"/",Tabela46[[#This Row],[Wariant]])</f>
        <v>9/5</v>
      </c>
      <c r="U22" t="s">
        <v>397</v>
      </c>
      <c r="V22" s="123" t="s">
        <v>401</v>
      </c>
    </row>
    <row r="23" spans="1:22" x14ac:dyDescent="0.3">
      <c r="A23" s="85">
        <v>20</v>
      </c>
      <c r="B23" s="53" t="s">
        <v>6</v>
      </c>
      <c r="C23" s="52">
        <v>9</v>
      </c>
      <c r="D23" s="52" t="s">
        <v>124</v>
      </c>
      <c r="E23" s="152">
        <v>0.78</v>
      </c>
      <c r="F23" s="152">
        <v>11.75</v>
      </c>
      <c r="G23" s="52"/>
      <c r="P23" s="116">
        <v>19</v>
      </c>
      <c r="Q23" s="2">
        <v>9</v>
      </c>
      <c r="R23" s="2">
        <v>6</v>
      </c>
      <c r="S23" s="2" t="str">
        <f>_xlfn.CONCAT(Tabela46[[#This Row],[Linia]],"/",Tabela46[[#This Row],[Wariant]])</f>
        <v>9/6</v>
      </c>
      <c r="U23" t="s">
        <v>398</v>
      </c>
      <c r="V23" s="123" t="s">
        <v>401</v>
      </c>
    </row>
    <row r="24" spans="1:22" x14ac:dyDescent="0.3">
      <c r="P24" s="116">
        <v>20</v>
      </c>
      <c r="Q24" s="2">
        <v>9</v>
      </c>
      <c r="R24" s="2">
        <v>7</v>
      </c>
      <c r="S24" s="2" t="str">
        <f>_xlfn.CONCAT(Tabela46[[#This Row],[Linia]],"/",Tabela46[[#This Row],[Wariant]])</f>
        <v>9/7</v>
      </c>
      <c r="U24" t="s">
        <v>400</v>
      </c>
      <c r="V24" s="123" t="s">
        <v>401</v>
      </c>
    </row>
    <row r="25" spans="1:22" ht="19.2" thickBot="1" x14ac:dyDescent="0.35">
      <c r="A25" s="188" t="s">
        <v>402</v>
      </c>
      <c r="B25" s="188"/>
      <c r="C25" s="188"/>
      <c r="D25" s="188"/>
      <c r="E25" s="188"/>
      <c r="F25" s="188"/>
      <c r="G25" s="188"/>
      <c r="I25" s="189" t="s">
        <v>330</v>
      </c>
      <c r="J25" s="190" t="s">
        <v>326</v>
      </c>
      <c r="K25" s="190"/>
      <c r="L25" s="190"/>
      <c r="M25" s="190"/>
      <c r="N25" s="190"/>
      <c r="P25" s="118">
        <v>21</v>
      </c>
      <c r="Q25" s="119">
        <v>9</v>
      </c>
      <c r="R25" s="119">
        <v>8</v>
      </c>
      <c r="S25" s="119" t="str">
        <f>_xlfn.CONCAT(Tabela46[[#This Row],[Linia]],"/",Tabela46[[#This Row],[Wariant]])</f>
        <v>9/8</v>
      </c>
      <c r="T25" s="119"/>
      <c r="U25" s="120" t="s">
        <v>399</v>
      </c>
      <c r="V25" s="124" t="s">
        <v>401</v>
      </c>
    </row>
    <row r="26" spans="1:22" x14ac:dyDescent="0.3">
      <c r="A26" s="191" t="s">
        <v>325</v>
      </c>
      <c r="B26" s="191"/>
      <c r="C26" s="191"/>
      <c r="D26" s="191"/>
      <c r="E26" s="191"/>
      <c r="F26" s="191"/>
      <c r="G26" s="191"/>
      <c r="I26" s="189"/>
      <c r="J26" s="192" t="s">
        <v>331</v>
      </c>
      <c r="K26" s="192"/>
      <c r="L26" s="192"/>
      <c r="M26" s="192"/>
      <c r="N26" s="192"/>
      <c r="P26"/>
      <c r="Q26"/>
      <c r="R26"/>
      <c r="S26"/>
      <c r="T26"/>
    </row>
    <row r="27" spans="1:22" x14ac:dyDescent="0.3">
      <c r="A27" s="110" t="s">
        <v>3</v>
      </c>
      <c r="B27" s="110" t="s">
        <v>76</v>
      </c>
      <c r="C27" s="110" t="s">
        <v>275</v>
      </c>
      <c r="D27" s="110" t="s">
        <v>210</v>
      </c>
      <c r="E27" s="151" t="s">
        <v>8</v>
      </c>
      <c r="F27" s="151" t="s">
        <v>700</v>
      </c>
      <c r="G27" s="110" t="s">
        <v>322</v>
      </c>
      <c r="P27"/>
      <c r="Q27"/>
      <c r="R27"/>
      <c r="S27"/>
      <c r="T27"/>
    </row>
    <row r="28" spans="1:22" x14ac:dyDescent="0.3">
      <c r="A28" s="85">
        <v>1</v>
      </c>
      <c r="B28" s="53" t="s">
        <v>6</v>
      </c>
      <c r="C28" s="52">
        <v>9</v>
      </c>
      <c r="D28" s="52" t="s">
        <v>124</v>
      </c>
      <c r="E28" s="152"/>
      <c r="F28" s="152"/>
      <c r="G28" s="109"/>
      <c r="P28"/>
      <c r="Q28"/>
      <c r="R28"/>
      <c r="S28"/>
      <c r="T28"/>
    </row>
    <row r="29" spans="1:22" x14ac:dyDescent="0.3">
      <c r="A29" s="85">
        <v>2</v>
      </c>
      <c r="B29" s="53" t="s">
        <v>61</v>
      </c>
      <c r="C29" s="52">
        <v>24</v>
      </c>
      <c r="D29" s="52" t="s">
        <v>171</v>
      </c>
      <c r="E29" s="152">
        <v>0.62</v>
      </c>
      <c r="F29" s="152">
        <v>0.62</v>
      </c>
      <c r="G29" s="52" t="s">
        <v>334</v>
      </c>
      <c r="P29"/>
      <c r="Q29"/>
      <c r="R29"/>
      <c r="S29"/>
      <c r="T29"/>
    </row>
    <row r="30" spans="1:22" x14ac:dyDescent="0.3">
      <c r="A30" s="85">
        <v>3</v>
      </c>
      <c r="B30" s="53" t="s">
        <v>53</v>
      </c>
      <c r="C30" s="52" t="s">
        <v>268</v>
      </c>
      <c r="D30" s="52" t="s">
        <v>174</v>
      </c>
      <c r="E30" s="152">
        <v>0.3</v>
      </c>
      <c r="F30" s="152">
        <v>0.92</v>
      </c>
      <c r="G30" s="52" t="s">
        <v>334</v>
      </c>
      <c r="P30"/>
      <c r="Q30"/>
      <c r="R30"/>
      <c r="S30"/>
      <c r="T30"/>
    </row>
    <row r="31" spans="1:22" x14ac:dyDescent="0.3">
      <c r="A31" s="85">
        <v>4</v>
      </c>
      <c r="B31" s="53" t="s">
        <v>52</v>
      </c>
      <c r="C31" s="52">
        <v>33</v>
      </c>
      <c r="D31" s="52" t="s">
        <v>106</v>
      </c>
      <c r="E31" s="152">
        <v>0.9</v>
      </c>
      <c r="F31" s="152">
        <v>1.82</v>
      </c>
      <c r="G31" s="52" t="s">
        <v>334</v>
      </c>
      <c r="P31"/>
      <c r="Q31"/>
      <c r="R31"/>
      <c r="S31"/>
      <c r="T31"/>
    </row>
    <row r="32" spans="1:22" x14ac:dyDescent="0.3">
      <c r="A32" s="85">
        <v>5</v>
      </c>
      <c r="B32" s="53" t="s">
        <v>50</v>
      </c>
      <c r="C32" s="52">
        <v>30</v>
      </c>
      <c r="D32" s="52" t="s">
        <v>173</v>
      </c>
      <c r="E32" s="152">
        <v>0.99</v>
      </c>
      <c r="F32" s="152">
        <v>2.81</v>
      </c>
      <c r="G32" s="52" t="s">
        <v>334</v>
      </c>
      <c r="P32"/>
      <c r="Q32"/>
      <c r="R32"/>
      <c r="S32"/>
      <c r="T32"/>
    </row>
    <row r="33" spans="1:20" x14ac:dyDescent="0.3">
      <c r="A33" s="85">
        <v>6</v>
      </c>
      <c r="B33" s="53" t="s">
        <v>51</v>
      </c>
      <c r="C33" s="52" t="s">
        <v>175</v>
      </c>
      <c r="D33" s="55" t="s">
        <v>414</v>
      </c>
      <c r="E33" s="152">
        <v>0.52</v>
      </c>
      <c r="F33" s="152">
        <v>3.33</v>
      </c>
      <c r="G33" s="52" t="s">
        <v>334</v>
      </c>
      <c r="P33"/>
      <c r="Q33"/>
      <c r="R33"/>
      <c r="S33"/>
      <c r="T33"/>
    </row>
    <row r="34" spans="1:20" x14ac:dyDescent="0.3">
      <c r="A34" s="85">
        <v>7</v>
      </c>
      <c r="B34" s="53" t="s">
        <v>48</v>
      </c>
      <c r="C34" s="52">
        <v>29</v>
      </c>
      <c r="D34" s="52" t="s">
        <v>172</v>
      </c>
      <c r="E34" s="152">
        <v>0.73</v>
      </c>
      <c r="F34" s="152">
        <v>4.0599999999999996</v>
      </c>
      <c r="G34" s="52" t="s">
        <v>334</v>
      </c>
      <c r="P34"/>
      <c r="Q34"/>
      <c r="R34"/>
      <c r="S34"/>
      <c r="T34"/>
    </row>
    <row r="35" spans="1:20" x14ac:dyDescent="0.3">
      <c r="A35" s="85">
        <v>8</v>
      </c>
      <c r="B35" s="53" t="s">
        <v>37</v>
      </c>
      <c r="C35" s="52" t="s">
        <v>263</v>
      </c>
      <c r="D35" s="52" t="s">
        <v>111</v>
      </c>
      <c r="E35" s="152">
        <v>1.08</v>
      </c>
      <c r="F35" s="152">
        <v>5.14</v>
      </c>
      <c r="G35" s="52" t="s">
        <v>334</v>
      </c>
      <c r="P35"/>
      <c r="Q35"/>
      <c r="R35"/>
      <c r="S35"/>
      <c r="T35"/>
    </row>
    <row r="36" spans="1:20" x14ac:dyDescent="0.3">
      <c r="A36" s="85">
        <v>9</v>
      </c>
      <c r="B36" s="53" t="s">
        <v>36</v>
      </c>
      <c r="C36" s="52" t="s">
        <v>418</v>
      </c>
      <c r="D36" s="55" t="s">
        <v>413</v>
      </c>
      <c r="E36" s="152">
        <v>0.6</v>
      </c>
      <c r="F36" s="152">
        <v>5.74</v>
      </c>
      <c r="G36" s="52" t="s">
        <v>334</v>
      </c>
      <c r="P36"/>
      <c r="Q36"/>
      <c r="R36"/>
      <c r="S36"/>
      <c r="T36"/>
    </row>
    <row r="37" spans="1:20" x14ac:dyDescent="0.3">
      <c r="A37" s="85">
        <v>10</v>
      </c>
      <c r="B37" s="53" t="s">
        <v>66</v>
      </c>
      <c r="C37" s="52">
        <v>17</v>
      </c>
      <c r="D37" s="52" t="s">
        <v>102</v>
      </c>
      <c r="E37" s="152">
        <v>0.72</v>
      </c>
      <c r="F37" s="152">
        <v>6.46</v>
      </c>
      <c r="G37" s="52" t="s">
        <v>334</v>
      </c>
      <c r="P37"/>
      <c r="Q37"/>
      <c r="R37"/>
      <c r="S37"/>
      <c r="T37"/>
    </row>
    <row r="38" spans="1:20" x14ac:dyDescent="0.3">
      <c r="A38" s="85">
        <v>11</v>
      </c>
      <c r="B38" s="53" t="s">
        <v>71</v>
      </c>
      <c r="C38" s="52">
        <v>23</v>
      </c>
      <c r="D38" s="52" t="s">
        <v>118</v>
      </c>
      <c r="E38" s="152">
        <v>0.7</v>
      </c>
      <c r="F38" s="152">
        <v>7.16</v>
      </c>
      <c r="G38" s="52" t="s">
        <v>334</v>
      </c>
      <c r="P38"/>
      <c r="Q38"/>
      <c r="R38"/>
      <c r="S38"/>
      <c r="T38"/>
    </row>
    <row r="39" spans="1:20" x14ac:dyDescent="0.3">
      <c r="A39" s="85">
        <v>12</v>
      </c>
      <c r="B39" s="53" t="s">
        <v>47</v>
      </c>
      <c r="C39" s="52">
        <v>39</v>
      </c>
      <c r="D39" s="52" t="s">
        <v>104</v>
      </c>
      <c r="E39" s="152">
        <v>0.45</v>
      </c>
      <c r="F39" s="152">
        <v>7.61</v>
      </c>
      <c r="G39" s="52" t="s">
        <v>334</v>
      </c>
      <c r="P39"/>
      <c r="Q39"/>
      <c r="R39"/>
      <c r="S39"/>
      <c r="T39"/>
    </row>
    <row r="40" spans="1:20" x14ac:dyDescent="0.3">
      <c r="A40" s="85">
        <v>13</v>
      </c>
      <c r="B40" s="53" t="s">
        <v>133</v>
      </c>
      <c r="C40" s="52">
        <v>25</v>
      </c>
      <c r="D40" s="52" t="s">
        <v>170</v>
      </c>
      <c r="E40" s="152">
        <v>0.46</v>
      </c>
      <c r="F40" s="152">
        <v>8.07</v>
      </c>
      <c r="G40" s="52" t="s">
        <v>334</v>
      </c>
      <c r="P40"/>
      <c r="Q40"/>
      <c r="R40"/>
      <c r="S40"/>
      <c r="T40"/>
    </row>
    <row r="41" spans="1:20" x14ac:dyDescent="0.3">
      <c r="A41" s="85">
        <v>14</v>
      </c>
      <c r="B41" s="53" t="s">
        <v>85</v>
      </c>
      <c r="C41" s="52">
        <v>12</v>
      </c>
      <c r="D41" s="52" t="s">
        <v>97</v>
      </c>
      <c r="E41" s="152">
        <v>0.72</v>
      </c>
      <c r="F41" s="152">
        <v>8.7899999999999991</v>
      </c>
      <c r="G41" s="52" t="s">
        <v>334</v>
      </c>
      <c r="P41"/>
      <c r="Q41"/>
      <c r="R41"/>
      <c r="S41"/>
      <c r="T41"/>
    </row>
    <row r="42" spans="1:20" x14ac:dyDescent="0.3">
      <c r="A42" s="85">
        <v>15</v>
      </c>
      <c r="B42" s="53" t="s">
        <v>25</v>
      </c>
      <c r="C42" s="52">
        <v>14</v>
      </c>
      <c r="D42" s="52" t="s">
        <v>98</v>
      </c>
      <c r="E42" s="152">
        <v>0.92</v>
      </c>
      <c r="F42" s="152">
        <v>9.7100000000000009</v>
      </c>
      <c r="G42" s="52" t="s">
        <v>334</v>
      </c>
      <c r="P42"/>
      <c r="Q42"/>
      <c r="R42"/>
      <c r="S42"/>
      <c r="T42"/>
    </row>
    <row r="43" spans="1:20" x14ac:dyDescent="0.3">
      <c r="A43" s="85">
        <v>16</v>
      </c>
      <c r="B43" s="53" t="s">
        <v>27</v>
      </c>
      <c r="C43" s="52" t="s">
        <v>249</v>
      </c>
      <c r="D43" s="55" t="s">
        <v>421</v>
      </c>
      <c r="E43" s="152">
        <v>0.59</v>
      </c>
      <c r="F43" s="152">
        <v>10.3</v>
      </c>
      <c r="G43" s="52" t="s">
        <v>334</v>
      </c>
      <c r="P43"/>
      <c r="Q43"/>
      <c r="R43"/>
      <c r="S43"/>
      <c r="T43"/>
    </row>
    <row r="44" spans="1:20" x14ac:dyDescent="0.3">
      <c r="A44" s="85">
        <v>17</v>
      </c>
      <c r="B44" s="53" t="s">
        <v>69</v>
      </c>
      <c r="C44" s="52">
        <v>4</v>
      </c>
      <c r="D44" s="55" t="s">
        <v>416</v>
      </c>
      <c r="E44" s="152">
        <v>0.56999999999999995</v>
      </c>
      <c r="F44" s="152">
        <v>10.87</v>
      </c>
      <c r="G44" s="52" t="s">
        <v>334</v>
      </c>
      <c r="P44"/>
      <c r="Q44"/>
      <c r="R44"/>
      <c r="S44"/>
      <c r="T44"/>
    </row>
    <row r="45" spans="1:20" x14ac:dyDescent="0.3">
      <c r="A45" s="85">
        <v>18</v>
      </c>
      <c r="B45" s="53" t="s">
        <v>30</v>
      </c>
      <c r="C45" s="52" t="s">
        <v>258</v>
      </c>
      <c r="D45" s="52" t="s">
        <v>127</v>
      </c>
      <c r="E45" s="152">
        <v>1.05</v>
      </c>
      <c r="F45" s="152">
        <v>11.92</v>
      </c>
      <c r="G45" s="52" t="s">
        <v>334</v>
      </c>
      <c r="P45"/>
      <c r="Q45"/>
      <c r="R45"/>
      <c r="S45"/>
      <c r="T45"/>
    </row>
    <row r="46" spans="1:20" x14ac:dyDescent="0.3">
      <c r="A46" s="85">
        <v>19</v>
      </c>
      <c r="B46" s="53" t="s">
        <v>29</v>
      </c>
      <c r="C46" s="52" t="s">
        <v>261</v>
      </c>
      <c r="D46" s="52" t="s">
        <v>281</v>
      </c>
      <c r="E46" s="152">
        <v>0.45</v>
      </c>
      <c r="F46" s="152">
        <v>12.37</v>
      </c>
      <c r="G46" s="52" t="s">
        <v>334</v>
      </c>
      <c r="P46"/>
      <c r="Q46"/>
      <c r="R46"/>
      <c r="S46"/>
      <c r="T46"/>
    </row>
    <row r="47" spans="1:20" x14ac:dyDescent="0.3">
      <c r="A47" s="85">
        <v>20</v>
      </c>
      <c r="B47" s="53" t="s">
        <v>189</v>
      </c>
      <c r="C47" s="52">
        <v>28</v>
      </c>
      <c r="D47" s="52" t="s">
        <v>278</v>
      </c>
      <c r="E47" s="152">
        <v>0.49</v>
      </c>
      <c r="F47" s="152">
        <v>12.86</v>
      </c>
      <c r="G47" s="52" t="s">
        <v>334</v>
      </c>
      <c r="P47"/>
      <c r="Q47"/>
      <c r="R47"/>
      <c r="S47"/>
      <c r="T47"/>
    </row>
    <row r="48" spans="1:20" x14ac:dyDescent="0.3">
      <c r="A48" s="85">
        <v>21</v>
      </c>
      <c r="B48" s="53" t="s">
        <v>39</v>
      </c>
      <c r="C48" s="52">
        <v>44</v>
      </c>
      <c r="D48" s="52" t="s">
        <v>129</v>
      </c>
      <c r="E48" s="152">
        <v>0.4</v>
      </c>
      <c r="F48" s="152">
        <v>13.26</v>
      </c>
      <c r="G48" s="52" t="s">
        <v>334</v>
      </c>
      <c r="P48"/>
      <c r="Q48"/>
      <c r="R48"/>
      <c r="S48"/>
      <c r="T48"/>
    </row>
    <row r="49" spans="1:20" x14ac:dyDescent="0.3">
      <c r="A49" s="85">
        <v>22</v>
      </c>
      <c r="B49" s="53" t="s">
        <v>40</v>
      </c>
      <c r="C49" s="52">
        <v>10</v>
      </c>
      <c r="D49" s="55" t="s">
        <v>415</v>
      </c>
      <c r="E49" s="152">
        <v>0.36</v>
      </c>
      <c r="F49" s="152">
        <v>13.62</v>
      </c>
      <c r="G49" s="52" t="s">
        <v>334</v>
      </c>
      <c r="P49"/>
      <c r="Q49"/>
      <c r="R49"/>
      <c r="S49"/>
      <c r="T49"/>
    </row>
    <row r="50" spans="1:20" x14ac:dyDescent="0.3">
      <c r="A50" s="85">
        <v>23</v>
      </c>
      <c r="B50" s="53" t="s">
        <v>6</v>
      </c>
      <c r="C50" s="52">
        <v>9</v>
      </c>
      <c r="D50" s="52" t="s">
        <v>124</v>
      </c>
      <c r="E50" s="152">
        <v>0.78</v>
      </c>
      <c r="F50" s="152">
        <v>14.4</v>
      </c>
      <c r="G50" s="109"/>
      <c r="P50"/>
      <c r="Q50"/>
      <c r="R50"/>
      <c r="S50"/>
      <c r="T50"/>
    </row>
    <row r="51" spans="1:20" x14ac:dyDescent="0.3">
      <c r="P51"/>
      <c r="Q51"/>
      <c r="R51"/>
      <c r="S51"/>
      <c r="T51"/>
    </row>
    <row r="52" spans="1:20" x14ac:dyDescent="0.3">
      <c r="P52"/>
      <c r="Q52"/>
      <c r="R52"/>
      <c r="S52"/>
      <c r="T52"/>
    </row>
    <row r="53" spans="1:20" ht="18.75" customHeight="1" x14ac:dyDescent="0.3">
      <c r="A53" s="188" t="s">
        <v>403</v>
      </c>
      <c r="B53" s="188"/>
      <c r="C53" s="188"/>
      <c r="D53" s="188"/>
      <c r="E53" s="188"/>
      <c r="F53" s="188"/>
      <c r="G53" s="188"/>
      <c r="I53" s="189" t="s">
        <v>329</v>
      </c>
      <c r="J53" s="190" t="s">
        <v>326</v>
      </c>
      <c r="K53" s="190"/>
      <c r="L53" s="190"/>
      <c r="M53" s="190"/>
      <c r="N53" s="190"/>
      <c r="P53"/>
      <c r="Q53"/>
      <c r="R53"/>
      <c r="S53"/>
      <c r="T53"/>
    </row>
    <row r="54" spans="1:20" ht="15" customHeight="1" x14ac:dyDescent="0.3">
      <c r="A54" s="191" t="s">
        <v>324</v>
      </c>
      <c r="B54" s="191"/>
      <c r="C54" s="191"/>
      <c r="D54" s="191"/>
      <c r="E54" s="191"/>
      <c r="F54" s="191"/>
      <c r="G54" s="191"/>
      <c r="I54" s="189"/>
      <c r="J54" s="192" t="s">
        <v>328</v>
      </c>
      <c r="K54" s="192"/>
      <c r="L54" s="192"/>
      <c r="M54" s="192"/>
      <c r="N54" s="192"/>
      <c r="P54"/>
      <c r="Q54"/>
      <c r="R54"/>
      <c r="S54"/>
      <c r="T54"/>
    </row>
    <row r="55" spans="1:20" x14ac:dyDescent="0.3">
      <c r="A55" s="67" t="s">
        <v>3</v>
      </c>
      <c r="B55" s="67" t="s">
        <v>76</v>
      </c>
      <c r="C55" s="67" t="s">
        <v>275</v>
      </c>
      <c r="D55" s="67" t="s">
        <v>210</v>
      </c>
      <c r="E55" s="151" t="s">
        <v>8</v>
      </c>
      <c r="F55" s="151" t="s">
        <v>700</v>
      </c>
      <c r="G55" s="67" t="s">
        <v>322</v>
      </c>
      <c r="P55"/>
      <c r="Q55"/>
      <c r="R55"/>
      <c r="S55"/>
      <c r="T55"/>
    </row>
    <row r="56" spans="1:20" x14ac:dyDescent="0.3">
      <c r="A56" s="85">
        <v>1</v>
      </c>
      <c r="B56" s="53" t="s">
        <v>6</v>
      </c>
      <c r="C56" s="52">
        <v>9</v>
      </c>
      <c r="D56" s="52" t="s">
        <v>124</v>
      </c>
      <c r="E56" s="152"/>
      <c r="F56" s="152"/>
      <c r="G56" s="109"/>
      <c r="P56"/>
      <c r="Q56"/>
      <c r="R56"/>
      <c r="S56"/>
      <c r="T56"/>
    </row>
    <row r="57" spans="1:20" x14ac:dyDescent="0.3">
      <c r="A57" s="85">
        <v>2</v>
      </c>
      <c r="B57" s="53" t="s">
        <v>61</v>
      </c>
      <c r="C57" s="52">
        <v>24</v>
      </c>
      <c r="D57" s="52" t="s">
        <v>171</v>
      </c>
      <c r="E57" s="152">
        <v>0.62</v>
      </c>
      <c r="F57" s="152">
        <v>0.62</v>
      </c>
      <c r="G57" s="52" t="s">
        <v>334</v>
      </c>
      <c r="P57"/>
      <c r="Q57"/>
      <c r="R57"/>
      <c r="S57"/>
      <c r="T57"/>
    </row>
    <row r="58" spans="1:20" x14ac:dyDescent="0.3">
      <c r="A58" s="85">
        <v>3</v>
      </c>
      <c r="B58" s="53" t="s">
        <v>53</v>
      </c>
      <c r="C58" s="52" t="s">
        <v>268</v>
      </c>
      <c r="D58" s="52" t="s">
        <v>174</v>
      </c>
      <c r="E58" s="152">
        <v>0.3</v>
      </c>
      <c r="F58" s="152">
        <v>0.92</v>
      </c>
      <c r="G58" s="52" t="s">
        <v>334</v>
      </c>
      <c r="P58"/>
      <c r="Q58"/>
      <c r="R58"/>
      <c r="S58"/>
      <c r="T58"/>
    </row>
    <row r="59" spans="1:20" x14ac:dyDescent="0.3">
      <c r="A59" s="85">
        <v>4</v>
      </c>
      <c r="B59" s="53" t="s">
        <v>52</v>
      </c>
      <c r="C59" s="52">
        <v>33</v>
      </c>
      <c r="D59" s="52" t="s">
        <v>106</v>
      </c>
      <c r="E59" s="152">
        <v>0.9</v>
      </c>
      <c r="F59" s="152">
        <v>1.82</v>
      </c>
      <c r="G59" s="52" t="s">
        <v>334</v>
      </c>
      <c r="P59"/>
      <c r="Q59"/>
      <c r="R59"/>
      <c r="S59"/>
      <c r="T59"/>
    </row>
    <row r="60" spans="1:20" x14ac:dyDescent="0.3">
      <c r="A60" s="85">
        <v>5</v>
      </c>
      <c r="B60" s="53" t="s">
        <v>50</v>
      </c>
      <c r="C60" s="52">
        <v>30</v>
      </c>
      <c r="D60" s="52" t="s">
        <v>173</v>
      </c>
      <c r="E60" s="152">
        <v>0.99</v>
      </c>
      <c r="F60" s="152">
        <v>2.81</v>
      </c>
      <c r="G60" s="52" t="s">
        <v>334</v>
      </c>
      <c r="P60"/>
      <c r="Q60"/>
      <c r="R60"/>
      <c r="S60"/>
      <c r="T60"/>
    </row>
    <row r="61" spans="1:20" x14ac:dyDescent="0.3">
      <c r="A61" s="85">
        <v>6</v>
      </c>
      <c r="B61" s="53" t="s">
        <v>51</v>
      </c>
      <c r="C61" s="52" t="s">
        <v>175</v>
      </c>
      <c r="D61" s="55" t="s">
        <v>414</v>
      </c>
      <c r="E61" s="152">
        <v>0.52</v>
      </c>
      <c r="F61" s="152">
        <v>3.33</v>
      </c>
      <c r="G61" s="52" t="s">
        <v>334</v>
      </c>
      <c r="P61"/>
      <c r="Q61"/>
      <c r="R61"/>
      <c r="S61"/>
      <c r="T61"/>
    </row>
    <row r="62" spans="1:20" x14ac:dyDescent="0.3">
      <c r="A62" s="85">
        <v>7</v>
      </c>
      <c r="B62" s="53" t="s">
        <v>48</v>
      </c>
      <c r="C62" s="52">
        <v>29</v>
      </c>
      <c r="D62" s="52" t="s">
        <v>172</v>
      </c>
      <c r="E62" s="152">
        <v>0.73</v>
      </c>
      <c r="F62" s="152">
        <v>4.0599999999999996</v>
      </c>
      <c r="G62" s="52" t="s">
        <v>334</v>
      </c>
      <c r="P62"/>
      <c r="Q62"/>
      <c r="R62"/>
      <c r="S62"/>
      <c r="T62"/>
    </row>
    <row r="63" spans="1:20" x14ac:dyDescent="0.3">
      <c r="A63" s="85">
        <v>8</v>
      </c>
      <c r="B63" s="53" t="s">
        <v>37</v>
      </c>
      <c r="C63" s="52" t="s">
        <v>263</v>
      </c>
      <c r="D63" s="52" t="s">
        <v>111</v>
      </c>
      <c r="E63" s="152">
        <v>1.08</v>
      </c>
      <c r="F63" s="152">
        <v>5.14</v>
      </c>
      <c r="G63" s="52" t="s">
        <v>334</v>
      </c>
      <c r="P63"/>
      <c r="Q63"/>
      <c r="R63"/>
      <c r="S63"/>
      <c r="T63"/>
    </row>
    <row r="64" spans="1:20" x14ac:dyDescent="0.3">
      <c r="A64" s="85">
        <v>9</v>
      </c>
      <c r="B64" s="53" t="s">
        <v>71</v>
      </c>
      <c r="C64" s="52">
        <v>23</v>
      </c>
      <c r="D64" s="52" t="s">
        <v>118</v>
      </c>
      <c r="E64" s="152">
        <v>0.57999999999999996</v>
      </c>
      <c r="F64" s="152">
        <v>5.72</v>
      </c>
      <c r="G64" s="52" t="s">
        <v>334</v>
      </c>
      <c r="P64"/>
      <c r="Q64"/>
      <c r="R64"/>
      <c r="S64"/>
      <c r="T64"/>
    </row>
    <row r="65" spans="1:20" x14ac:dyDescent="0.3">
      <c r="A65" s="85">
        <v>10</v>
      </c>
      <c r="B65" s="53" t="s">
        <v>47</v>
      </c>
      <c r="C65" s="52">
        <v>39</v>
      </c>
      <c r="D65" s="52" t="s">
        <v>104</v>
      </c>
      <c r="E65" s="152">
        <v>0.45</v>
      </c>
      <c r="F65" s="152">
        <v>6.17</v>
      </c>
      <c r="G65" s="52" t="s">
        <v>334</v>
      </c>
      <c r="P65"/>
      <c r="Q65"/>
      <c r="R65"/>
      <c r="S65"/>
      <c r="T65"/>
    </row>
    <row r="66" spans="1:20" x14ac:dyDescent="0.3">
      <c r="A66" s="85">
        <v>11</v>
      </c>
      <c r="B66" s="53" t="s">
        <v>133</v>
      </c>
      <c r="C66" s="52">
        <v>25</v>
      </c>
      <c r="D66" s="52" t="s">
        <v>170</v>
      </c>
      <c r="E66" s="152">
        <v>0.46</v>
      </c>
      <c r="F66" s="152">
        <v>6.63</v>
      </c>
      <c r="G66" s="52" t="s">
        <v>334</v>
      </c>
      <c r="P66"/>
      <c r="Q66"/>
      <c r="R66"/>
      <c r="S66"/>
      <c r="T66"/>
    </row>
    <row r="67" spans="1:20" x14ac:dyDescent="0.3">
      <c r="A67" s="85">
        <v>12</v>
      </c>
      <c r="B67" s="53" t="s">
        <v>85</v>
      </c>
      <c r="C67" s="52">
        <v>12</v>
      </c>
      <c r="D67" s="52" t="s">
        <v>97</v>
      </c>
      <c r="E67" s="152">
        <v>0.72</v>
      </c>
      <c r="F67" s="152">
        <v>7.35</v>
      </c>
      <c r="G67" s="52" t="s">
        <v>334</v>
      </c>
      <c r="P67"/>
      <c r="Q67"/>
      <c r="R67"/>
      <c r="S67"/>
      <c r="T67"/>
    </row>
    <row r="68" spans="1:20" x14ac:dyDescent="0.3">
      <c r="A68" s="85">
        <v>13</v>
      </c>
      <c r="B68" s="53" t="s">
        <v>25</v>
      </c>
      <c r="C68" s="52">
        <v>14</v>
      </c>
      <c r="D68" s="52" t="s">
        <v>98</v>
      </c>
      <c r="E68" s="152">
        <v>0.92</v>
      </c>
      <c r="F68" s="152">
        <v>8.27</v>
      </c>
      <c r="G68" s="52" t="s">
        <v>334</v>
      </c>
      <c r="P68"/>
      <c r="Q68"/>
      <c r="R68"/>
      <c r="S68"/>
      <c r="T68"/>
    </row>
    <row r="69" spans="1:20" x14ac:dyDescent="0.3">
      <c r="A69" s="85">
        <v>14</v>
      </c>
      <c r="B69" s="53" t="s">
        <v>27</v>
      </c>
      <c r="C69" s="52" t="s">
        <v>249</v>
      </c>
      <c r="D69" s="55" t="s">
        <v>421</v>
      </c>
      <c r="E69" s="152">
        <v>0.59</v>
      </c>
      <c r="F69" s="152">
        <v>8.86</v>
      </c>
      <c r="G69" s="52" t="s">
        <v>334</v>
      </c>
      <c r="P69"/>
      <c r="Q69"/>
      <c r="R69"/>
      <c r="S69"/>
      <c r="T69"/>
    </row>
    <row r="70" spans="1:20" x14ac:dyDescent="0.3">
      <c r="A70" s="85">
        <v>15</v>
      </c>
      <c r="B70" s="53" t="s">
        <v>69</v>
      </c>
      <c r="C70" s="52">
        <v>4</v>
      </c>
      <c r="D70" s="55" t="s">
        <v>416</v>
      </c>
      <c r="E70" s="152">
        <v>0.56999999999999995</v>
      </c>
      <c r="F70" s="152">
        <v>9.43</v>
      </c>
      <c r="G70" s="52" t="s">
        <v>334</v>
      </c>
      <c r="P70"/>
      <c r="Q70"/>
      <c r="R70"/>
      <c r="S70"/>
      <c r="T70"/>
    </row>
    <row r="71" spans="1:20" x14ac:dyDescent="0.3">
      <c r="A71" s="85">
        <v>16</v>
      </c>
      <c r="B71" s="53" t="s">
        <v>30</v>
      </c>
      <c r="C71" s="52" t="s">
        <v>258</v>
      </c>
      <c r="D71" s="52" t="s">
        <v>127</v>
      </c>
      <c r="E71" s="152">
        <v>1.05</v>
      </c>
      <c r="F71" s="152">
        <v>10.48</v>
      </c>
      <c r="G71" s="52" t="s">
        <v>334</v>
      </c>
      <c r="P71"/>
      <c r="Q71"/>
      <c r="R71"/>
      <c r="S71"/>
      <c r="T71"/>
    </row>
    <row r="72" spans="1:20" x14ac:dyDescent="0.3">
      <c r="A72" s="85">
        <v>17</v>
      </c>
      <c r="B72" s="53" t="s">
        <v>29</v>
      </c>
      <c r="C72" s="52" t="s">
        <v>261</v>
      </c>
      <c r="D72" s="52" t="s">
        <v>281</v>
      </c>
      <c r="E72" s="152">
        <v>0.45</v>
      </c>
      <c r="F72" s="152">
        <v>10.93</v>
      </c>
      <c r="G72" s="52" t="s">
        <v>334</v>
      </c>
      <c r="P72"/>
      <c r="Q72"/>
      <c r="R72"/>
      <c r="S72"/>
      <c r="T72"/>
    </row>
    <row r="73" spans="1:20" x14ac:dyDescent="0.3">
      <c r="A73" s="85">
        <v>18</v>
      </c>
      <c r="B73" s="53" t="s">
        <v>189</v>
      </c>
      <c r="C73" s="52">
        <v>28</v>
      </c>
      <c r="D73" s="52" t="s">
        <v>278</v>
      </c>
      <c r="E73" s="152">
        <v>0.49</v>
      </c>
      <c r="F73" s="152">
        <v>11.42</v>
      </c>
      <c r="G73" s="52" t="s">
        <v>334</v>
      </c>
      <c r="P73"/>
      <c r="Q73"/>
      <c r="R73"/>
      <c r="S73"/>
      <c r="T73"/>
    </row>
    <row r="74" spans="1:20" x14ac:dyDescent="0.3">
      <c r="A74" s="85">
        <v>19</v>
      </c>
      <c r="B74" s="53" t="s">
        <v>39</v>
      </c>
      <c r="C74" s="52">
        <v>44</v>
      </c>
      <c r="D74" s="52" t="s">
        <v>129</v>
      </c>
      <c r="E74" s="152">
        <v>0.4</v>
      </c>
      <c r="F74" s="152">
        <v>11.82</v>
      </c>
      <c r="G74" s="52" t="s">
        <v>334</v>
      </c>
      <c r="P74"/>
      <c r="Q74"/>
      <c r="R74"/>
      <c r="S74"/>
      <c r="T74"/>
    </row>
    <row r="75" spans="1:20" x14ac:dyDescent="0.3">
      <c r="A75" s="85">
        <v>20</v>
      </c>
      <c r="B75" s="53" t="s">
        <v>40</v>
      </c>
      <c r="C75" s="52">
        <v>10</v>
      </c>
      <c r="D75" s="55" t="s">
        <v>415</v>
      </c>
      <c r="E75" s="152">
        <v>0.36</v>
      </c>
      <c r="F75" s="152">
        <v>12.18</v>
      </c>
      <c r="G75" s="52" t="s">
        <v>334</v>
      </c>
      <c r="P75"/>
      <c r="Q75"/>
      <c r="R75"/>
      <c r="S75"/>
      <c r="T75"/>
    </row>
    <row r="76" spans="1:20" x14ac:dyDescent="0.3">
      <c r="A76" s="85">
        <v>21</v>
      </c>
      <c r="B76" s="53" t="s">
        <v>6</v>
      </c>
      <c r="C76" s="52">
        <v>9</v>
      </c>
      <c r="D76" s="52" t="s">
        <v>124</v>
      </c>
      <c r="E76" s="152">
        <v>0.78</v>
      </c>
      <c r="F76" s="152">
        <v>12.96</v>
      </c>
      <c r="G76" s="109"/>
      <c r="P76"/>
      <c r="Q76"/>
      <c r="R76"/>
      <c r="S76"/>
      <c r="T76"/>
    </row>
    <row r="77" spans="1:20" x14ac:dyDescent="0.3">
      <c r="B77" s="1"/>
      <c r="C77" s="2"/>
      <c r="D77" s="2"/>
      <c r="E77" s="154"/>
      <c r="F77" s="154"/>
      <c r="P77"/>
      <c r="Q77"/>
      <c r="R77"/>
      <c r="S77"/>
      <c r="T77"/>
    </row>
    <row r="78" spans="1:20" x14ac:dyDescent="0.3">
      <c r="P78"/>
      <c r="Q78"/>
      <c r="R78"/>
      <c r="S78"/>
      <c r="T78"/>
    </row>
    <row r="79" spans="1:20" ht="18.600000000000001" x14ac:dyDescent="0.3">
      <c r="A79" s="188" t="s">
        <v>705</v>
      </c>
      <c r="B79" s="188"/>
      <c r="C79" s="188"/>
      <c r="D79" s="188"/>
      <c r="E79" s="188"/>
      <c r="F79" s="188"/>
      <c r="G79" s="188"/>
      <c r="I79" s="189">
        <v>1</v>
      </c>
      <c r="J79" s="190" t="s">
        <v>326</v>
      </c>
      <c r="K79" s="190"/>
      <c r="L79" s="190"/>
      <c r="M79" s="190"/>
      <c r="N79" s="190"/>
      <c r="P79"/>
      <c r="Q79"/>
      <c r="R79"/>
      <c r="S79"/>
      <c r="T79"/>
    </row>
    <row r="80" spans="1:20" x14ac:dyDescent="0.3">
      <c r="A80" s="191" t="s">
        <v>673</v>
      </c>
      <c r="B80" s="191"/>
      <c r="C80" s="191"/>
      <c r="D80" s="191"/>
      <c r="E80" s="191"/>
      <c r="F80" s="191"/>
      <c r="G80" s="191"/>
      <c r="I80" s="189"/>
      <c r="J80" s="192" t="s">
        <v>674</v>
      </c>
      <c r="K80" s="192"/>
      <c r="L80" s="192"/>
      <c r="M80" s="192"/>
      <c r="N80" s="192"/>
      <c r="P80"/>
      <c r="Q80"/>
      <c r="R80"/>
      <c r="S80"/>
      <c r="T80"/>
    </row>
    <row r="81" spans="1:20" x14ac:dyDescent="0.3">
      <c r="A81" s="67" t="s">
        <v>3</v>
      </c>
      <c r="B81" s="67" t="s">
        <v>76</v>
      </c>
      <c r="C81" s="67" t="s">
        <v>275</v>
      </c>
      <c r="D81" s="67" t="s">
        <v>210</v>
      </c>
      <c r="E81" s="151" t="s">
        <v>8</v>
      </c>
      <c r="F81" s="151" t="s">
        <v>700</v>
      </c>
      <c r="G81" s="67" t="s">
        <v>322</v>
      </c>
      <c r="P81"/>
      <c r="Q81"/>
      <c r="R81"/>
      <c r="S81"/>
      <c r="T81"/>
    </row>
    <row r="82" spans="1:20" x14ac:dyDescent="0.3">
      <c r="A82" s="85">
        <v>1</v>
      </c>
      <c r="B82" s="53" t="s">
        <v>6</v>
      </c>
      <c r="C82" s="52">
        <v>9</v>
      </c>
      <c r="D82" s="52" t="s">
        <v>124</v>
      </c>
      <c r="E82" s="152"/>
      <c r="F82" s="152"/>
      <c r="G82" s="52"/>
      <c r="P82"/>
      <c r="Q82"/>
      <c r="R82"/>
      <c r="S82"/>
      <c r="T82"/>
    </row>
    <row r="83" spans="1:20" x14ac:dyDescent="0.3">
      <c r="A83" s="85">
        <v>2</v>
      </c>
      <c r="B83" s="53" t="s">
        <v>61</v>
      </c>
      <c r="C83" s="52">
        <v>24</v>
      </c>
      <c r="D83" s="52" t="s">
        <v>171</v>
      </c>
      <c r="E83" s="152">
        <v>0.62</v>
      </c>
      <c r="F83" s="152">
        <v>0.62</v>
      </c>
      <c r="G83" s="52" t="s">
        <v>334</v>
      </c>
      <c r="P83"/>
      <c r="Q83"/>
      <c r="R83"/>
      <c r="S83"/>
      <c r="T83"/>
    </row>
    <row r="84" spans="1:20" x14ac:dyDescent="0.3">
      <c r="A84" s="85">
        <v>3</v>
      </c>
      <c r="B84" s="53" t="s">
        <v>53</v>
      </c>
      <c r="C84" s="52" t="s">
        <v>268</v>
      </c>
      <c r="D84" s="52" t="s">
        <v>174</v>
      </c>
      <c r="E84" s="152">
        <v>0.3</v>
      </c>
      <c r="F84" s="152">
        <v>0.92</v>
      </c>
      <c r="G84" s="52" t="s">
        <v>334</v>
      </c>
      <c r="P84"/>
      <c r="Q84"/>
      <c r="R84"/>
      <c r="S84"/>
      <c r="T84"/>
    </row>
    <row r="85" spans="1:20" x14ac:dyDescent="0.3">
      <c r="A85" s="85">
        <v>4</v>
      </c>
      <c r="B85" s="53" t="s">
        <v>52</v>
      </c>
      <c r="C85" s="52">
        <v>33</v>
      </c>
      <c r="D85" s="52" t="s">
        <v>106</v>
      </c>
      <c r="E85" s="152">
        <v>0.9</v>
      </c>
      <c r="F85" s="152">
        <v>1.82</v>
      </c>
      <c r="G85" s="52" t="s">
        <v>334</v>
      </c>
      <c r="P85"/>
      <c r="Q85"/>
      <c r="R85"/>
      <c r="S85"/>
      <c r="T85"/>
    </row>
    <row r="86" spans="1:20" x14ac:dyDescent="0.3">
      <c r="A86" s="85">
        <v>5</v>
      </c>
      <c r="B86" s="53" t="s">
        <v>50</v>
      </c>
      <c r="C86" s="52">
        <v>30</v>
      </c>
      <c r="D86" s="52" t="s">
        <v>173</v>
      </c>
      <c r="E86" s="152">
        <v>0.99</v>
      </c>
      <c r="F86" s="152">
        <v>2.81</v>
      </c>
      <c r="G86" s="52" t="s">
        <v>334</v>
      </c>
      <c r="P86"/>
      <c r="Q86"/>
      <c r="R86"/>
      <c r="S86"/>
      <c r="T86"/>
    </row>
    <row r="87" spans="1:20" x14ac:dyDescent="0.3">
      <c r="A87" s="85">
        <v>6</v>
      </c>
      <c r="B87" s="53" t="s">
        <v>51</v>
      </c>
      <c r="C87" s="52" t="s">
        <v>175</v>
      </c>
      <c r="D87" s="55" t="s">
        <v>414</v>
      </c>
      <c r="E87" s="152">
        <v>0.52</v>
      </c>
      <c r="F87" s="152">
        <v>3.33</v>
      </c>
      <c r="G87" s="52" t="s">
        <v>334</v>
      </c>
      <c r="P87"/>
      <c r="Q87"/>
      <c r="R87"/>
      <c r="S87"/>
      <c r="T87"/>
    </row>
    <row r="88" spans="1:20" x14ac:dyDescent="0.3">
      <c r="A88" s="85">
        <v>7</v>
      </c>
      <c r="B88" s="53" t="s">
        <v>49</v>
      </c>
      <c r="C88" s="52">
        <v>32</v>
      </c>
      <c r="D88" s="52" t="s">
        <v>107</v>
      </c>
      <c r="E88" s="152">
        <v>0.53</v>
      </c>
      <c r="F88" s="152">
        <v>3.86</v>
      </c>
      <c r="G88" s="52" t="s">
        <v>334</v>
      </c>
      <c r="P88"/>
      <c r="Q88"/>
      <c r="R88"/>
      <c r="S88"/>
      <c r="T88"/>
    </row>
    <row r="89" spans="1:20" x14ac:dyDescent="0.3">
      <c r="A89" s="85">
        <v>8</v>
      </c>
      <c r="B89" s="53" t="s">
        <v>662</v>
      </c>
      <c r="C89" s="52">
        <v>47</v>
      </c>
      <c r="D89" s="52" t="s">
        <v>664</v>
      </c>
      <c r="E89" s="152">
        <v>0.59</v>
      </c>
      <c r="F89" s="152">
        <v>4.45</v>
      </c>
      <c r="G89" s="52" t="s">
        <v>334</v>
      </c>
      <c r="P89"/>
      <c r="Q89"/>
      <c r="R89"/>
      <c r="S89"/>
      <c r="T89"/>
    </row>
    <row r="90" spans="1:20" x14ac:dyDescent="0.3">
      <c r="A90" s="85">
        <v>9</v>
      </c>
      <c r="B90" s="53" t="s">
        <v>634</v>
      </c>
      <c r="C90" s="52">
        <v>48</v>
      </c>
      <c r="D90" s="52" t="s">
        <v>665</v>
      </c>
      <c r="E90" s="152">
        <v>0.28999999999999998</v>
      </c>
      <c r="F90" s="152">
        <v>4.74</v>
      </c>
      <c r="G90" s="52" t="s">
        <v>334</v>
      </c>
      <c r="P90"/>
      <c r="Q90"/>
      <c r="R90"/>
      <c r="S90"/>
      <c r="T90"/>
    </row>
    <row r="91" spans="1:20" x14ac:dyDescent="0.3">
      <c r="A91" s="85">
        <v>10</v>
      </c>
      <c r="B91" s="53" t="s">
        <v>133</v>
      </c>
      <c r="C91" s="52">
        <v>25</v>
      </c>
      <c r="D91" s="52" t="s">
        <v>170</v>
      </c>
      <c r="E91" s="152">
        <v>0.6</v>
      </c>
      <c r="F91" s="152">
        <v>5.34</v>
      </c>
      <c r="G91" s="52" t="s">
        <v>334</v>
      </c>
      <c r="P91"/>
      <c r="Q91"/>
      <c r="R91"/>
      <c r="S91"/>
      <c r="T91"/>
    </row>
    <row r="92" spans="1:20" x14ac:dyDescent="0.3">
      <c r="A92" s="85">
        <v>11</v>
      </c>
      <c r="B92" s="53" t="s">
        <v>85</v>
      </c>
      <c r="C92" s="52">
        <v>12</v>
      </c>
      <c r="D92" s="52" t="s">
        <v>97</v>
      </c>
      <c r="E92" s="152">
        <v>0.72</v>
      </c>
      <c r="F92" s="152">
        <v>6.06</v>
      </c>
      <c r="G92" s="52" t="s">
        <v>334</v>
      </c>
      <c r="P92"/>
      <c r="Q92"/>
      <c r="R92"/>
      <c r="S92"/>
      <c r="T92"/>
    </row>
    <row r="93" spans="1:20" x14ac:dyDescent="0.3">
      <c r="A93" s="85">
        <v>12</v>
      </c>
      <c r="B93" s="53" t="s">
        <v>25</v>
      </c>
      <c r="C93" s="52">
        <v>14</v>
      </c>
      <c r="D93" s="52" t="s">
        <v>98</v>
      </c>
      <c r="E93" s="152">
        <v>0.92</v>
      </c>
      <c r="F93" s="152">
        <v>6.98</v>
      </c>
      <c r="G93" s="52" t="s">
        <v>334</v>
      </c>
      <c r="P93"/>
      <c r="Q93"/>
      <c r="R93"/>
      <c r="S93"/>
      <c r="T93"/>
    </row>
    <row r="94" spans="1:20" x14ac:dyDescent="0.3">
      <c r="A94" s="85">
        <v>13</v>
      </c>
      <c r="B94" s="53" t="s">
        <v>27</v>
      </c>
      <c r="C94" s="52" t="s">
        <v>249</v>
      </c>
      <c r="D94" s="55" t="s">
        <v>421</v>
      </c>
      <c r="E94" s="152">
        <v>0.59</v>
      </c>
      <c r="F94" s="152">
        <v>7.57</v>
      </c>
      <c r="G94" s="52" t="s">
        <v>334</v>
      </c>
      <c r="P94"/>
      <c r="Q94"/>
      <c r="R94"/>
      <c r="S94"/>
      <c r="T94"/>
    </row>
    <row r="95" spans="1:20" x14ac:dyDescent="0.3">
      <c r="A95" s="85">
        <v>14</v>
      </c>
      <c r="B95" s="53" t="s">
        <v>69</v>
      </c>
      <c r="C95" s="52">
        <v>4</v>
      </c>
      <c r="D95" s="55" t="s">
        <v>416</v>
      </c>
      <c r="E95" s="152">
        <v>0.56999999999999995</v>
      </c>
      <c r="F95" s="152">
        <v>8.14</v>
      </c>
      <c r="G95" s="52" t="s">
        <v>334</v>
      </c>
      <c r="P95"/>
      <c r="Q95"/>
      <c r="R95"/>
      <c r="S95"/>
      <c r="T95"/>
    </row>
    <row r="96" spans="1:20" x14ac:dyDescent="0.3">
      <c r="A96" s="85">
        <v>15</v>
      </c>
      <c r="B96" s="53" t="s">
        <v>30</v>
      </c>
      <c r="C96" s="52" t="s">
        <v>258</v>
      </c>
      <c r="D96" s="52" t="s">
        <v>127</v>
      </c>
      <c r="E96" s="152">
        <v>1.05</v>
      </c>
      <c r="F96" s="152">
        <v>9.19</v>
      </c>
      <c r="G96" s="52" t="s">
        <v>334</v>
      </c>
      <c r="P96"/>
      <c r="Q96"/>
      <c r="R96"/>
      <c r="S96"/>
      <c r="T96"/>
    </row>
    <row r="97" spans="1:20" x14ac:dyDescent="0.3">
      <c r="A97" s="85">
        <v>16</v>
      </c>
      <c r="B97" s="53" t="s">
        <v>29</v>
      </c>
      <c r="C97" s="52" t="s">
        <v>261</v>
      </c>
      <c r="D97" s="52" t="s">
        <v>281</v>
      </c>
      <c r="E97" s="152">
        <v>0.45</v>
      </c>
      <c r="F97" s="152">
        <v>9.64</v>
      </c>
      <c r="G97" s="52" t="s">
        <v>334</v>
      </c>
      <c r="P97"/>
      <c r="Q97"/>
      <c r="R97"/>
      <c r="S97"/>
      <c r="T97"/>
    </row>
    <row r="98" spans="1:20" x14ac:dyDescent="0.3">
      <c r="A98" s="85">
        <v>17</v>
      </c>
      <c r="B98" s="53" t="s">
        <v>189</v>
      </c>
      <c r="C98" s="52">
        <v>28</v>
      </c>
      <c r="D98" s="52" t="s">
        <v>278</v>
      </c>
      <c r="E98" s="152">
        <v>0.49</v>
      </c>
      <c r="F98" s="152">
        <v>10.130000000000001</v>
      </c>
      <c r="G98" s="52" t="s">
        <v>334</v>
      </c>
      <c r="P98"/>
      <c r="Q98"/>
      <c r="R98"/>
      <c r="S98"/>
      <c r="T98"/>
    </row>
    <row r="99" spans="1:20" x14ac:dyDescent="0.3">
      <c r="A99" s="85">
        <v>18</v>
      </c>
      <c r="B99" s="53" t="s">
        <v>39</v>
      </c>
      <c r="C99" s="52">
        <v>44</v>
      </c>
      <c r="D99" s="52" t="s">
        <v>129</v>
      </c>
      <c r="E99" s="152">
        <v>0.4</v>
      </c>
      <c r="F99" s="152">
        <v>10.53</v>
      </c>
      <c r="G99" s="52" t="s">
        <v>334</v>
      </c>
      <c r="P99"/>
      <c r="Q99"/>
      <c r="R99"/>
      <c r="S99"/>
      <c r="T99"/>
    </row>
    <row r="100" spans="1:20" x14ac:dyDescent="0.3">
      <c r="A100" s="85">
        <v>19</v>
      </c>
      <c r="B100" s="53" t="s">
        <v>40</v>
      </c>
      <c r="C100" s="52">
        <v>10</v>
      </c>
      <c r="D100" s="55" t="s">
        <v>415</v>
      </c>
      <c r="E100" s="152">
        <v>0.36</v>
      </c>
      <c r="F100" s="152">
        <v>10.89</v>
      </c>
      <c r="G100" s="52" t="s">
        <v>334</v>
      </c>
      <c r="P100"/>
      <c r="Q100"/>
      <c r="R100"/>
      <c r="S100"/>
      <c r="T100"/>
    </row>
    <row r="101" spans="1:20" x14ac:dyDescent="0.3">
      <c r="A101" s="85">
        <v>20</v>
      </c>
      <c r="B101" s="53" t="s">
        <v>6</v>
      </c>
      <c r="C101" s="52">
        <v>9</v>
      </c>
      <c r="D101" s="52" t="s">
        <v>124</v>
      </c>
      <c r="E101" s="152">
        <v>0.78</v>
      </c>
      <c r="F101" s="152">
        <v>11.67</v>
      </c>
      <c r="G101" s="52"/>
      <c r="P101"/>
      <c r="Q101"/>
      <c r="R101"/>
      <c r="S101"/>
      <c r="T101"/>
    </row>
    <row r="102" spans="1:20" x14ac:dyDescent="0.3">
      <c r="P102"/>
      <c r="Q102"/>
      <c r="R102"/>
      <c r="S102"/>
      <c r="T102"/>
    </row>
    <row r="103" spans="1:20" ht="18.600000000000001" x14ac:dyDescent="0.3">
      <c r="A103" s="188" t="s">
        <v>679</v>
      </c>
      <c r="B103" s="188"/>
      <c r="C103" s="188"/>
      <c r="D103" s="188"/>
      <c r="E103" s="188"/>
      <c r="F103" s="188"/>
      <c r="G103" s="188"/>
      <c r="I103" s="189" t="s">
        <v>330</v>
      </c>
      <c r="J103" s="190" t="s">
        <v>326</v>
      </c>
      <c r="K103" s="190"/>
      <c r="L103" s="190"/>
      <c r="M103" s="190"/>
      <c r="N103" s="190"/>
      <c r="P103"/>
      <c r="Q103"/>
      <c r="R103"/>
      <c r="S103"/>
      <c r="T103"/>
    </row>
    <row r="104" spans="1:20" x14ac:dyDescent="0.3">
      <c r="A104" s="191" t="s">
        <v>676</v>
      </c>
      <c r="B104" s="191"/>
      <c r="C104" s="191"/>
      <c r="D104" s="191"/>
      <c r="E104" s="191"/>
      <c r="F104" s="191"/>
      <c r="G104" s="191"/>
      <c r="I104" s="189"/>
      <c r="J104" s="192" t="s">
        <v>675</v>
      </c>
      <c r="K104" s="192"/>
      <c r="L104" s="192"/>
      <c r="M104" s="192"/>
      <c r="N104" s="192"/>
      <c r="P104"/>
      <c r="Q104"/>
      <c r="R104"/>
      <c r="S104"/>
      <c r="T104"/>
    </row>
    <row r="105" spans="1:20" x14ac:dyDescent="0.3">
      <c r="A105" s="110" t="s">
        <v>3</v>
      </c>
      <c r="B105" s="110" t="s">
        <v>76</v>
      </c>
      <c r="C105" s="110" t="s">
        <v>275</v>
      </c>
      <c r="D105" s="110" t="s">
        <v>210</v>
      </c>
      <c r="E105" s="151" t="s">
        <v>8</v>
      </c>
      <c r="F105" s="151" t="s">
        <v>700</v>
      </c>
      <c r="G105" s="110" t="s">
        <v>322</v>
      </c>
      <c r="P105"/>
      <c r="Q105"/>
      <c r="R105"/>
      <c r="S105"/>
      <c r="T105"/>
    </row>
    <row r="106" spans="1:20" x14ac:dyDescent="0.3">
      <c r="A106" s="85">
        <v>1</v>
      </c>
      <c r="B106" s="53" t="s">
        <v>6</v>
      </c>
      <c r="C106" s="52">
        <v>9</v>
      </c>
      <c r="D106" s="52" t="s">
        <v>124</v>
      </c>
      <c r="E106" s="152"/>
      <c r="F106" s="152"/>
      <c r="G106" s="109"/>
      <c r="P106"/>
      <c r="Q106"/>
      <c r="R106"/>
      <c r="S106"/>
      <c r="T106"/>
    </row>
    <row r="107" spans="1:20" x14ac:dyDescent="0.3">
      <c r="A107" s="85">
        <v>2</v>
      </c>
      <c r="B107" s="53" t="s">
        <v>61</v>
      </c>
      <c r="C107" s="52">
        <v>24</v>
      </c>
      <c r="D107" s="52" t="s">
        <v>171</v>
      </c>
      <c r="E107" s="152">
        <v>0.62</v>
      </c>
      <c r="F107" s="152">
        <v>0.62</v>
      </c>
      <c r="G107" s="52" t="s">
        <v>334</v>
      </c>
      <c r="P107"/>
      <c r="Q107"/>
      <c r="R107"/>
      <c r="S107"/>
      <c r="T107"/>
    </row>
    <row r="108" spans="1:20" x14ac:dyDescent="0.3">
      <c r="A108" s="85">
        <v>3</v>
      </c>
      <c r="B108" s="53" t="s">
        <v>53</v>
      </c>
      <c r="C108" s="52" t="s">
        <v>268</v>
      </c>
      <c r="D108" s="52" t="s">
        <v>174</v>
      </c>
      <c r="E108" s="152">
        <v>0.3</v>
      </c>
      <c r="F108" s="152">
        <v>0.92</v>
      </c>
      <c r="G108" s="52" t="s">
        <v>334</v>
      </c>
      <c r="P108"/>
      <c r="Q108"/>
      <c r="R108"/>
      <c r="S108"/>
      <c r="T108"/>
    </row>
    <row r="109" spans="1:20" x14ac:dyDescent="0.3">
      <c r="A109" s="85">
        <v>4</v>
      </c>
      <c r="B109" s="53" t="s">
        <v>52</v>
      </c>
      <c r="C109" s="52">
        <v>33</v>
      </c>
      <c r="D109" s="52" t="s">
        <v>106</v>
      </c>
      <c r="E109" s="152">
        <v>0.9</v>
      </c>
      <c r="F109" s="152">
        <v>1.82</v>
      </c>
      <c r="G109" s="52" t="s">
        <v>334</v>
      </c>
      <c r="P109"/>
      <c r="Q109"/>
      <c r="R109"/>
      <c r="S109"/>
      <c r="T109"/>
    </row>
    <row r="110" spans="1:20" x14ac:dyDescent="0.3">
      <c r="A110" s="85">
        <v>5</v>
      </c>
      <c r="B110" s="53" t="s">
        <v>50</v>
      </c>
      <c r="C110" s="52">
        <v>30</v>
      </c>
      <c r="D110" s="52" t="s">
        <v>173</v>
      </c>
      <c r="E110" s="152">
        <v>0.99</v>
      </c>
      <c r="F110" s="152">
        <v>2.81</v>
      </c>
      <c r="G110" s="52" t="s">
        <v>334</v>
      </c>
      <c r="P110"/>
      <c r="Q110"/>
      <c r="R110"/>
      <c r="S110"/>
      <c r="T110"/>
    </row>
    <row r="111" spans="1:20" x14ac:dyDescent="0.3">
      <c r="A111" s="85">
        <v>6</v>
      </c>
      <c r="B111" s="53" t="s">
        <v>51</v>
      </c>
      <c r="C111" s="52" t="s">
        <v>175</v>
      </c>
      <c r="D111" s="55" t="s">
        <v>414</v>
      </c>
      <c r="E111" s="152">
        <v>0.52</v>
      </c>
      <c r="F111" s="152">
        <v>3.33</v>
      </c>
      <c r="G111" s="52" t="s">
        <v>334</v>
      </c>
      <c r="P111"/>
      <c r="Q111"/>
      <c r="R111"/>
      <c r="S111"/>
      <c r="T111"/>
    </row>
    <row r="112" spans="1:20" x14ac:dyDescent="0.3">
      <c r="A112" s="85">
        <v>7</v>
      </c>
      <c r="B112" s="53" t="s">
        <v>48</v>
      </c>
      <c r="C112" s="52">
        <v>29</v>
      </c>
      <c r="D112" s="52" t="s">
        <v>172</v>
      </c>
      <c r="E112" s="152">
        <v>0.73</v>
      </c>
      <c r="F112" s="152">
        <v>4.0599999999999996</v>
      </c>
      <c r="G112" s="52" t="s">
        <v>334</v>
      </c>
      <c r="P112"/>
      <c r="Q112"/>
      <c r="R112"/>
      <c r="S112"/>
      <c r="T112"/>
    </row>
    <row r="113" spans="1:20" x14ac:dyDescent="0.3">
      <c r="A113" s="85">
        <v>8</v>
      </c>
      <c r="B113" s="53" t="s">
        <v>37</v>
      </c>
      <c r="C113" s="52" t="s">
        <v>263</v>
      </c>
      <c r="D113" s="52" t="s">
        <v>111</v>
      </c>
      <c r="E113" s="152">
        <v>1.08</v>
      </c>
      <c r="F113" s="152">
        <v>5.14</v>
      </c>
      <c r="G113" s="52" t="s">
        <v>334</v>
      </c>
      <c r="P113"/>
      <c r="Q113"/>
      <c r="R113"/>
      <c r="S113"/>
      <c r="T113"/>
    </row>
    <row r="114" spans="1:20" x14ac:dyDescent="0.3">
      <c r="A114" s="85">
        <v>9</v>
      </c>
      <c r="B114" s="53" t="s">
        <v>36</v>
      </c>
      <c r="C114" s="52" t="s">
        <v>418</v>
      </c>
      <c r="D114" s="55" t="s">
        <v>413</v>
      </c>
      <c r="E114" s="152">
        <v>0.6</v>
      </c>
      <c r="F114" s="152">
        <v>5.74</v>
      </c>
      <c r="G114" s="52" t="s">
        <v>334</v>
      </c>
      <c r="P114"/>
      <c r="Q114"/>
      <c r="R114"/>
      <c r="S114"/>
      <c r="T114"/>
    </row>
    <row r="115" spans="1:20" x14ac:dyDescent="0.3">
      <c r="A115" s="85">
        <v>10</v>
      </c>
      <c r="B115" s="53" t="s">
        <v>66</v>
      </c>
      <c r="C115" s="52">
        <v>17</v>
      </c>
      <c r="D115" s="52" t="s">
        <v>102</v>
      </c>
      <c r="E115" s="152">
        <v>0.72</v>
      </c>
      <c r="F115" s="152">
        <v>6.46</v>
      </c>
      <c r="G115" s="52" t="s">
        <v>334</v>
      </c>
      <c r="P115"/>
      <c r="Q115"/>
      <c r="R115"/>
      <c r="S115"/>
      <c r="T115"/>
    </row>
    <row r="116" spans="1:20" x14ac:dyDescent="0.3">
      <c r="A116" s="85">
        <v>11</v>
      </c>
      <c r="B116" s="53" t="s">
        <v>632</v>
      </c>
      <c r="C116" s="52">
        <v>46</v>
      </c>
      <c r="D116" s="52" t="s">
        <v>660</v>
      </c>
      <c r="E116" s="152">
        <v>0.81</v>
      </c>
      <c r="F116" s="152">
        <v>7.27</v>
      </c>
      <c r="G116" s="52" t="s">
        <v>334</v>
      </c>
      <c r="P116"/>
      <c r="Q116"/>
      <c r="R116"/>
      <c r="S116"/>
      <c r="T116"/>
    </row>
    <row r="117" spans="1:20" x14ac:dyDescent="0.3">
      <c r="A117" s="85">
        <v>12</v>
      </c>
      <c r="B117" s="53" t="s">
        <v>662</v>
      </c>
      <c r="C117" s="52">
        <v>47</v>
      </c>
      <c r="D117" s="52" t="s">
        <v>664</v>
      </c>
      <c r="E117" s="152">
        <v>0.75</v>
      </c>
      <c r="F117" s="152">
        <v>8.02</v>
      </c>
      <c r="G117" s="52" t="s">
        <v>334</v>
      </c>
      <c r="P117"/>
      <c r="Q117"/>
      <c r="R117"/>
      <c r="S117"/>
      <c r="T117"/>
    </row>
    <row r="118" spans="1:20" x14ac:dyDescent="0.3">
      <c r="A118" s="85">
        <v>13</v>
      </c>
      <c r="B118" s="53" t="s">
        <v>634</v>
      </c>
      <c r="C118" s="52">
        <v>48</v>
      </c>
      <c r="D118" s="52" t="s">
        <v>665</v>
      </c>
      <c r="E118" s="152">
        <v>0.28999999999999998</v>
      </c>
      <c r="F118" s="152">
        <v>8.31</v>
      </c>
      <c r="G118" s="52" t="s">
        <v>334</v>
      </c>
      <c r="P118"/>
      <c r="Q118"/>
      <c r="R118"/>
      <c r="S118"/>
      <c r="T118"/>
    </row>
    <row r="119" spans="1:20" x14ac:dyDescent="0.3">
      <c r="A119" s="85">
        <v>14</v>
      </c>
      <c r="B119" s="53" t="s">
        <v>133</v>
      </c>
      <c r="C119" s="52">
        <v>25</v>
      </c>
      <c r="D119" s="52" t="s">
        <v>170</v>
      </c>
      <c r="E119" s="152">
        <v>0.6</v>
      </c>
      <c r="F119" s="152">
        <v>8.91</v>
      </c>
      <c r="G119" s="52" t="s">
        <v>334</v>
      </c>
      <c r="P119"/>
      <c r="Q119"/>
      <c r="R119"/>
      <c r="S119"/>
      <c r="T119"/>
    </row>
    <row r="120" spans="1:20" x14ac:dyDescent="0.3">
      <c r="A120" s="85">
        <v>15</v>
      </c>
      <c r="B120" s="53" t="s">
        <v>85</v>
      </c>
      <c r="C120" s="52">
        <v>12</v>
      </c>
      <c r="D120" s="52" t="s">
        <v>97</v>
      </c>
      <c r="E120" s="152">
        <v>0.72</v>
      </c>
      <c r="F120" s="152">
        <v>9.6300000000000008</v>
      </c>
      <c r="G120" s="52" t="s">
        <v>334</v>
      </c>
      <c r="P120"/>
      <c r="Q120"/>
      <c r="R120"/>
      <c r="S120"/>
      <c r="T120"/>
    </row>
    <row r="121" spans="1:20" x14ac:dyDescent="0.3">
      <c r="A121" s="85">
        <v>16</v>
      </c>
      <c r="B121" s="53" t="s">
        <v>25</v>
      </c>
      <c r="C121" s="52">
        <v>14</v>
      </c>
      <c r="D121" s="52" t="s">
        <v>98</v>
      </c>
      <c r="E121" s="152">
        <v>0.92</v>
      </c>
      <c r="F121" s="152">
        <v>10.55</v>
      </c>
      <c r="G121" s="52" t="s">
        <v>334</v>
      </c>
      <c r="P121"/>
      <c r="Q121"/>
      <c r="R121"/>
      <c r="S121"/>
      <c r="T121"/>
    </row>
    <row r="122" spans="1:20" x14ac:dyDescent="0.3">
      <c r="A122" s="85">
        <v>17</v>
      </c>
      <c r="B122" s="53" t="s">
        <v>27</v>
      </c>
      <c r="C122" s="52" t="s">
        <v>249</v>
      </c>
      <c r="D122" s="55" t="s">
        <v>421</v>
      </c>
      <c r="E122" s="152">
        <v>0.59</v>
      </c>
      <c r="F122" s="152">
        <v>11.14</v>
      </c>
      <c r="G122" s="52" t="s">
        <v>334</v>
      </c>
      <c r="P122"/>
      <c r="Q122"/>
      <c r="R122"/>
      <c r="S122"/>
      <c r="T122"/>
    </row>
    <row r="123" spans="1:20" x14ac:dyDescent="0.3">
      <c r="A123" s="85">
        <v>18</v>
      </c>
      <c r="B123" s="53" t="s">
        <v>69</v>
      </c>
      <c r="C123" s="52">
        <v>4</v>
      </c>
      <c r="D123" s="55" t="s">
        <v>416</v>
      </c>
      <c r="E123" s="152">
        <v>0.56999999999999995</v>
      </c>
      <c r="F123" s="152">
        <v>11.71</v>
      </c>
      <c r="G123" s="52" t="s">
        <v>334</v>
      </c>
      <c r="P123"/>
      <c r="Q123"/>
      <c r="R123"/>
      <c r="S123"/>
      <c r="T123"/>
    </row>
    <row r="124" spans="1:20" x14ac:dyDescent="0.3">
      <c r="A124" s="85">
        <v>19</v>
      </c>
      <c r="B124" s="53" t="s">
        <v>30</v>
      </c>
      <c r="C124" s="52" t="s">
        <v>258</v>
      </c>
      <c r="D124" s="52" t="s">
        <v>127</v>
      </c>
      <c r="E124" s="152">
        <v>1.05</v>
      </c>
      <c r="F124" s="152">
        <v>12.76</v>
      </c>
      <c r="G124" s="52" t="s">
        <v>334</v>
      </c>
      <c r="P124"/>
      <c r="Q124"/>
      <c r="R124"/>
      <c r="S124"/>
      <c r="T124"/>
    </row>
    <row r="125" spans="1:20" x14ac:dyDescent="0.3">
      <c r="A125" s="85">
        <v>20</v>
      </c>
      <c r="B125" s="53" t="s">
        <v>29</v>
      </c>
      <c r="C125" s="52" t="s">
        <v>261</v>
      </c>
      <c r="D125" s="52" t="s">
        <v>281</v>
      </c>
      <c r="E125" s="152">
        <v>0.45</v>
      </c>
      <c r="F125" s="152">
        <v>13.21</v>
      </c>
      <c r="G125" s="52" t="s">
        <v>334</v>
      </c>
      <c r="P125"/>
      <c r="Q125"/>
      <c r="R125"/>
      <c r="S125"/>
      <c r="T125"/>
    </row>
    <row r="126" spans="1:20" x14ac:dyDescent="0.3">
      <c r="A126" s="85">
        <v>21</v>
      </c>
      <c r="B126" s="53" t="s">
        <v>189</v>
      </c>
      <c r="C126" s="52">
        <v>28</v>
      </c>
      <c r="D126" s="52" t="s">
        <v>278</v>
      </c>
      <c r="E126" s="152">
        <v>0.49</v>
      </c>
      <c r="F126" s="152">
        <v>13.7</v>
      </c>
      <c r="G126" s="52" t="s">
        <v>334</v>
      </c>
      <c r="P126"/>
      <c r="Q126"/>
      <c r="R126"/>
      <c r="S126"/>
      <c r="T126"/>
    </row>
    <row r="127" spans="1:20" x14ac:dyDescent="0.3">
      <c r="A127" s="85">
        <v>22</v>
      </c>
      <c r="B127" s="53" t="s">
        <v>39</v>
      </c>
      <c r="C127" s="52">
        <v>44</v>
      </c>
      <c r="D127" s="52" t="s">
        <v>129</v>
      </c>
      <c r="E127" s="152">
        <v>0.4</v>
      </c>
      <c r="F127" s="152">
        <v>14.1</v>
      </c>
      <c r="G127" s="52" t="s">
        <v>334</v>
      </c>
      <c r="P127"/>
      <c r="Q127"/>
      <c r="R127"/>
      <c r="S127"/>
      <c r="T127"/>
    </row>
    <row r="128" spans="1:20" x14ac:dyDescent="0.3">
      <c r="A128" s="85">
        <v>23</v>
      </c>
      <c r="B128" s="53" t="s">
        <v>40</v>
      </c>
      <c r="C128" s="52">
        <v>10</v>
      </c>
      <c r="D128" s="55" t="s">
        <v>415</v>
      </c>
      <c r="E128" s="152">
        <v>0.36</v>
      </c>
      <c r="F128" s="152">
        <v>14.46</v>
      </c>
      <c r="G128" s="52" t="s">
        <v>334</v>
      </c>
      <c r="P128"/>
      <c r="Q128"/>
      <c r="R128"/>
      <c r="S128"/>
      <c r="T128"/>
    </row>
    <row r="129" spans="1:20" x14ac:dyDescent="0.3">
      <c r="A129" s="85">
        <v>24</v>
      </c>
      <c r="B129" s="53" t="s">
        <v>6</v>
      </c>
      <c r="C129" s="52">
        <v>9</v>
      </c>
      <c r="D129" s="52" t="s">
        <v>124</v>
      </c>
      <c r="E129" s="152">
        <v>0.78</v>
      </c>
      <c r="F129" s="152">
        <v>15.24</v>
      </c>
      <c r="G129" s="109"/>
      <c r="P129"/>
      <c r="Q129"/>
      <c r="R129"/>
      <c r="S129"/>
      <c r="T129"/>
    </row>
    <row r="130" spans="1:20" x14ac:dyDescent="0.3">
      <c r="P130"/>
      <c r="Q130"/>
      <c r="R130"/>
      <c r="S130"/>
      <c r="T130"/>
    </row>
    <row r="131" spans="1:20" x14ac:dyDescent="0.3">
      <c r="P131"/>
      <c r="Q131"/>
      <c r="R131"/>
      <c r="S131"/>
      <c r="T131"/>
    </row>
    <row r="132" spans="1:20" ht="18.75" customHeight="1" x14ac:dyDescent="0.3">
      <c r="A132" s="188" t="s">
        <v>680</v>
      </c>
      <c r="B132" s="188"/>
      <c r="C132" s="188"/>
      <c r="D132" s="188"/>
      <c r="E132" s="188"/>
      <c r="F132" s="188"/>
      <c r="G132" s="188"/>
      <c r="I132" s="189" t="s">
        <v>329</v>
      </c>
      <c r="J132" s="190" t="s">
        <v>326</v>
      </c>
      <c r="K132" s="190"/>
      <c r="L132" s="190"/>
      <c r="M132" s="190"/>
      <c r="N132" s="190"/>
      <c r="P132"/>
      <c r="Q132"/>
      <c r="R132"/>
      <c r="S132"/>
      <c r="T132"/>
    </row>
    <row r="133" spans="1:20" ht="15" customHeight="1" x14ac:dyDescent="0.3">
      <c r="A133" s="191" t="s">
        <v>681</v>
      </c>
      <c r="B133" s="191"/>
      <c r="C133" s="191"/>
      <c r="D133" s="191"/>
      <c r="E133" s="191"/>
      <c r="F133" s="191"/>
      <c r="G133" s="191"/>
      <c r="I133" s="189"/>
      <c r="J133" s="192" t="s">
        <v>682</v>
      </c>
      <c r="K133" s="192"/>
      <c r="L133" s="192"/>
      <c r="M133" s="192"/>
      <c r="N133" s="192"/>
      <c r="P133"/>
      <c r="Q133"/>
      <c r="R133"/>
      <c r="S133"/>
      <c r="T133"/>
    </row>
    <row r="134" spans="1:20" x14ac:dyDescent="0.3">
      <c r="A134" s="67" t="s">
        <v>3</v>
      </c>
      <c r="B134" s="67" t="s">
        <v>76</v>
      </c>
      <c r="C134" s="67" t="s">
        <v>275</v>
      </c>
      <c r="D134" s="67" t="s">
        <v>210</v>
      </c>
      <c r="E134" s="151" t="s">
        <v>8</v>
      </c>
      <c r="F134" s="151" t="s">
        <v>700</v>
      </c>
      <c r="G134" s="67" t="s">
        <v>322</v>
      </c>
      <c r="P134"/>
      <c r="Q134"/>
      <c r="R134"/>
      <c r="S134"/>
      <c r="T134"/>
    </row>
    <row r="135" spans="1:20" x14ac:dyDescent="0.3">
      <c r="A135" s="85">
        <v>1</v>
      </c>
      <c r="B135" s="53" t="s">
        <v>6</v>
      </c>
      <c r="C135" s="52">
        <v>9</v>
      </c>
      <c r="D135" s="52" t="s">
        <v>124</v>
      </c>
      <c r="E135" s="152"/>
      <c r="F135" s="152"/>
      <c r="G135" s="109"/>
      <c r="P135"/>
      <c r="Q135"/>
      <c r="R135"/>
      <c r="S135"/>
      <c r="T135"/>
    </row>
    <row r="136" spans="1:20" x14ac:dyDescent="0.3">
      <c r="A136" s="85">
        <v>2</v>
      </c>
      <c r="B136" s="53" t="s">
        <v>61</v>
      </c>
      <c r="C136" s="52">
        <v>24</v>
      </c>
      <c r="D136" s="52" t="s">
        <v>171</v>
      </c>
      <c r="E136" s="152">
        <v>0.62</v>
      </c>
      <c r="F136" s="152">
        <v>0.62</v>
      </c>
      <c r="G136" s="52" t="s">
        <v>334</v>
      </c>
      <c r="P136"/>
      <c r="Q136"/>
      <c r="R136"/>
      <c r="S136"/>
      <c r="T136"/>
    </row>
    <row r="137" spans="1:20" x14ac:dyDescent="0.3">
      <c r="A137" s="85">
        <v>3</v>
      </c>
      <c r="B137" s="53" t="s">
        <v>53</v>
      </c>
      <c r="C137" s="52" t="s">
        <v>268</v>
      </c>
      <c r="D137" s="52" t="s">
        <v>174</v>
      </c>
      <c r="E137" s="152">
        <v>0.3</v>
      </c>
      <c r="F137" s="152">
        <v>0.92</v>
      </c>
      <c r="G137" s="52" t="s">
        <v>334</v>
      </c>
      <c r="P137"/>
      <c r="Q137"/>
      <c r="R137"/>
      <c r="S137"/>
      <c r="T137"/>
    </row>
    <row r="138" spans="1:20" x14ac:dyDescent="0.3">
      <c r="A138" s="85">
        <v>4</v>
      </c>
      <c r="B138" s="53" t="s">
        <v>52</v>
      </c>
      <c r="C138" s="52">
        <v>33</v>
      </c>
      <c r="D138" s="52" t="s">
        <v>106</v>
      </c>
      <c r="E138" s="152">
        <v>0.9</v>
      </c>
      <c r="F138" s="152">
        <v>1.82</v>
      </c>
      <c r="G138" s="52" t="s">
        <v>334</v>
      </c>
      <c r="P138"/>
      <c r="Q138"/>
      <c r="R138"/>
      <c r="S138"/>
      <c r="T138"/>
    </row>
    <row r="139" spans="1:20" x14ac:dyDescent="0.3">
      <c r="A139" s="85">
        <v>5</v>
      </c>
      <c r="B139" s="53" t="s">
        <v>50</v>
      </c>
      <c r="C139" s="52">
        <v>30</v>
      </c>
      <c r="D139" s="52" t="s">
        <v>173</v>
      </c>
      <c r="E139" s="152">
        <v>0.99</v>
      </c>
      <c r="F139" s="152">
        <v>2.81</v>
      </c>
      <c r="G139" s="52" t="s">
        <v>334</v>
      </c>
      <c r="P139"/>
      <c r="Q139"/>
      <c r="R139"/>
      <c r="S139"/>
      <c r="T139"/>
    </row>
    <row r="140" spans="1:20" x14ac:dyDescent="0.3">
      <c r="A140" s="85">
        <v>6</v>
      </c>
      <c r="B140" s="53" t="s">
        <v>51</v>
      </c>
      <c r="C140" s="52" t="s">
        <v>175</v>
      </c>
      <c r="D140" s="55" t="s">
        <v>414</v>
      </c>
      <c r="E140" s="152">
        <v>0.52</v>
      </c>
      <c r="F140" s="152">
        <v>3.33</v>
      </c>
      <c r="G140" s="52" t="s">
        <v>334</v>
      </c>
      <c r="P140"/>
      <c r="Q140"/>
      <c r="R140"/>
      <c r="S140"/>
      <c r="T140"/>
    </row>
    <row r="141" spans="1:20" x14ac:dyDescent="0.3">
      <c r="A141" s="85">
        <v>7</v>
      </c>
      <c r="B141" s="53" t="s">
        <v>48</v>
      </c>
      <c r="C141" s="52">
        <v>29</v>
      </c>
      <c r="D141" s="52" t="s">
        <v>172</v>
      </c>
      <c r="E141" s="152">
        <v>0.73</v>
      </c>
      <c r="F141" s="152">
        <v>4.0599999999999996</v>
      </c>
      <c r="G141" s="52" t="s">
        <v>334</v>
      </c>
      <c r="P141"/>
      <c r="Q141"/>
      <c r="R141"/>
      <c r="S141"/>
      <c r="T141"/>
    </row>
    <row r="142" spans="1:20" x14ac:dyDescent="0.3">
      <c r="A142" s="85">
        <v>8</v>
      </c>
      <c r="B142" s="53" t="s">
        <v>37</v>
      </c>
      <c r="C142" s="52" t="s">
        <v>263</v>
      </c>
      <c r="D142" s="52" t="s">
        <v>111</v>
      </c>
      <c r="E142" s="152">
        <v>1.08</v>
      </c>
      <c r="F142" s="152">
        <v>5.14</v>
      </c>
      <c r="G142" s="52" t="s">
        <v>334</v>
      </c>
      <c r="P142"/>
      <c r="Q142"/>
      <c r="R142"/>
      <c r="S142"/>
      <c r="T142"/>
    </row>
    <row r="143" spans="1:20" x14ac:dyDescent="0.3">
      <c r="A143" s="85">
        <v>9</v>
      </c>
      <c r="B143" s="53" t="s">
        <v>632</v>
      </c>
      <c r="C143" s="52">
        <v>46</v>
      </c>
      <c r="D143" s="52" t="s">
        <v>660</v>
      </c>
      <c r="E143" s="152">
        <v>0.6</v>
      </c>
      <c r="F143" s="152">
        <v>5.74</v>
      </c>
      <c r="G143" s="52" t="s">
        <v>334</v>
      </c>
      <c r="P143"/>
      <c r="Q143"/>
      <c r="R143"/>
      <c r="S143"/>
      <c r="T143"/>
    </row>
    <row r="144" spans="1:20" x14ac:dyDescent="0.3">
      <c r="A144" s="85">
        <v>10</v>
      </c>
      <c r="B144" s="53" t="s">
        <v>662</v>
      </c>
      <c r="C144" s="52">
        <v>47</v>
      </c>
      <c r="D144" s="52" t="s">
        <v>664</v>
      </c>
      <c r="E144" s="152">
        <v>0.75</v>
      </c>
      <c r="F144" s="152">
        <v>6.49</v>
      </c>
      <c r="G144" s="52" t="s">
        <v>334</v>
      </c>
      <c r="P144"/>
      <c r="Q144"/>
      <c r="R144"/>
      <c r="S144"/>
      <c r="T144"/>
    </row>
    <row r="145" spans="1:20" x14ac:dyDescent="0.3">
      <c r="A145" s="85">
        <v>11</v>
      </c>
      <c r="B145" s="53" t="s">
        <v>634</v>
      </c>
      <c r="C145" s="52">
        <v>48</v>
      </c>
      <c r="D145" s="52" t="s">
        <v>665</v>
      </c>
      <c r="E145" s="152">
        <v>0.28999999999999998</v>
      </c>
      <c r="F145" s="152">
        <v>6.78</v>
      </c>
      <c r="G145" s="52" t="s">
        <v>334</v>
      </c>
      <c r="P145"/>
      <c r="Q145"/>
      <c r="R145"/>
      <c r="S145"/>
      <c r="T145"/>
    </row>
    <row r="146" spans="1:20" x14ac:dyDescent="0.3">
      <c r="A146" s="85">
        <v>12</v>
      </c>
      <c r="B146" s="53" t="s">
        <v>133</v>
      </c>
      <c r="C146" s="52">
        <v>25</v>
      </c>
      <c r="D146" s="52" t="s">
        <v>170</v>
      </c>
      <c r="E146" s="152">
        <v>0.6</v>
      </c>
      <c r="F146" s="152">
        <v>7.38</v>
      </c>
      <c r="G146" s="52" t="s">
        <v>334</v>
      </c>
      <c r="P146"/>
      <c r="Q146"/>
      <c r="R146"/>
      <c r="S146"/>
      <c r="T146"/>
    </row>
    <row r="147" spans="1:20" x14ac:dyDescent="0.3">
      <c r="A147" s="85">
        <v>13</v>
      </c>
      <c r="B147" s="53" t="s">
        <v>85</v>
      </c>
      <c r="C147" s="52">
        <v>12</v>
      </c>
      <c r="D147" s="52" t="s">
        <v>97</v>
      </c>
      <c r="E147" s="152">
        <v>0.72</v>
      </c>
      <c r="F147" s="152">
        <v>8.1</v>
      </c>
      <c r="G147" s="52" t="s">
        <v>334</v>
      </c>
      <c r="P147"/>
      <c r="Q147"/>
      <c r="R147"/>
      <c r="S147"/>
      <c r="T147"/>
    </row>
    <row r="148" spans="1:20" x14ac:dyDescent="0.3">
      <c r="A148" s="85">
        <v>14</v>
      </c>
      <c r="B148" s="53" t="s">
        <v>25</v>
      </c>
      <c r="C148" s="52">
        <v>14</v>
      </c>
      <c r="D148" s="52" t="s">
        <v>98</v>
      </c>
      <c r="E148" s="152">
        <v>0.92</v>
      </c>
      <c r="F148" s="152">
        <v>9.02</v>
      </c>
      <c r="G148" s="52" t="s">
        <v>334</v>
      </c>
      <c r="P148"/>
      <c r="Q148"/>
      <c r="R148"/>
      <c r="S148"/>
      <c r="T148"/>
    </row>
    <row r="149" spans="1:20" x14ac:dyDescent="0.3">
      <c r="A149" s="85">
        <v>15</v>
      </c>
      <c r="B149" s="53" t="s">
        <v>27</v>
      </c>
      <c r="C149" s="52" t="s">
        <v>249</v>
      </c>
      <c r="D149" s="55" t="s">
        <v>421</v>
      </c>
      <c r="E149" s="152">
        <v>0.59</v>
      </c>
      <c r="F149" s="152">
        <v>9.61</v>
      </c>
      <c r="G149" s="52" t="s">
        <v>334</v>
      </c>
      <c r="P149"/>
      <c r="Q149"/>
      <c r="R149"/>
      <c r="S149"/>
      <c r="T149"/>
    </row>
    <row r="150" spans="1:20" x14ac:dyDescent="0.3">
      <c r="A150" s="85">
        <v>16</v>
      </c>
      <c r="B150" s="53" t="s">
        <v>69</v>
      </c>
      <c r="C150" s="52">
        <v>4</v>
      </c>
      <c r="D150" s="55" t="s">
        <v>416</v>
      </c>
      <c r="E150" s="152">
        <v>0.56999999999999995</v>
      </c>
      <c r="F150" s="152">
        <v>10.18</v>
      </c>
      <c r="G150" s="52" t="s">
        <v>334</v>
      </c>
      <c r="P150"/>
      <c r="Q150"/>
      <c r="R150"/>
      <c r="S150"/>
      <c r="T150"/>
    </row>
    <row r="151" spans="1:20" x14ac:dyDescent="0.3">
      <c r="A151" s="85">
        <v>17</v>
      </c>
      <c r="B151" s="53" t="s">
        <v>30</v>
      </c>
      <c r="C151" s="52" t="s">
        <v>258</v>
      </c>
      <c r="D151" s="52" t="s">
        <v>127</v>
      </c>
      <c r="E151" s="152">
        <v>1.05</v>
      </c>
      <c r="F151" s="152">
        <v>11.23</v>
      </c>
      <c r="G151" s="52" t="s">
        <v>334</v>
      </c>
      <c r="P151"/>
      <c r="Q151"/>
      <c r="R151"/>
      <c r="S151"/>
      <c r="T151"/>
    </row>
    <row r="152" spans="1:20" x14ac:dyDescent="0.3">
      <c r="A152" s="85">
        <v>18</v>
      </c>
      <c r="B152" s="53" t="s">
        <v>29</v>
      </c>
      <c r="C152" s="52" t="s">
        <v>261</v>
      </c>
      <c r="D152" s="52" t="s">
        <v>281</v>
      </c>
      <c r="E152" s="152">
        <v>0.45</v>
      </c>
      <c r="F152" s="152">
        <v>11.68</v>
      </c>
      <c r="G152" s="52" t="s">
        <v>334</v>
      </c>
      <c r="P152"/>
      <c r="Q152"/>
      <c r="R152"/>
      <c r="S152"/>
      <c r="T152"/>
    </row>
    <row r="153" spans="1:20" x14ac:dyDescent="0.3">
      <c r="A153" s="85">
        <v>19</v>
      </c>
      <c r="B153" s="53" t="s">
        <v>189</v>
      </c>
      <c r="C153" s="52">
        <v>28</v>
      </c>
      <c r="D153" s="52" t="s">
        <v>278</v>
      </c>
      <c r="E153" s="152">
        <v>0.49</v>
      </c>
      <c r="F153" s="152">
        <v>12.17</v>
      </c>
      <c r="G153" s="52" t="s">
        <v>334</v>
      </c>
      <c r="P153"/>
      <c r="Q153"/>
      <c r="R153"/>
      <c r="S153"/>
      <c r="T153"/>
    </row>
    <row r="154" spans="1:20" x14ac:dyDescent="0.3">
      <c r="A154" s="85">
        <v>20</v>
      </c>
      <c r="B154" s="53" t="s">
        <v>39</v>
      </c>
      <c r="C154" s="52">
        <v>44</v>
      </c>
      <c r="D154" s="52" t="s">
        <v>129</v>
      </c>
      <c r="E154" s="152">
        <v>0.4</v>
      </c>
      <c r="F154" s="152">
        <v>12.57</v>
      </c>
      <c r="G154" s="52" t="s">
        <v>334</v>
      </c>
      <c r="P154"/>
      <c r="Q154"/>
      <c r="R154"/>
      <c r="S154"/>
      <c r="T154"/>
    </row>
    <row r="155" spans="1:20" x14ac:dyDescent="0.3">
      <c r="A155" s="85">
        <v>21</v>
      </c>
      <c r="B155" s="53" t="s">
        <v>40</v>
      </c>
      <c r="C155" s="52">
        <v>10</v>
      </c>
      <c r="D155" s="55" t="s">
        <v>415</v>
      </c>
      <c r="E155" s="152">
        <v>0.36</v>
      </c>
      <c r="F155" s="152">
        <v>12.93</v>
      </c>
      <c r="G155" s="52" t="s">
        <v>334</v>
      </c>
      <c r="P155"/>
      <c r="Q155"/>
      <c r="R155"/>
      <c r="S155"/>
      <c r="T155"/>
    </row>
    <row r="156" spans="1:20" x14ac:dyDescent="0.3">
      <c r="A156" s="85">
        <v>22</v>
      </c>
      <c r="B156" s="53" t="s">
        <v>6</v>
      </c>
      <c r="C156" s="52">
        <v>9</v>
      </c>
      <c r="D156" s="52" t="s">
        <v>124</v>
      </c>
      <c r="E156" s="152">
        <v>0.78</v>
      </c>
      <c r="F156" s="152">
        <v>13.71</v>
      </c>
      <c r="G156" s="109"/>
      <c r="P156"/>
      <c r="Q156"/>
      <c r="R156"/>
      <c r="S156"/>
      <c r="T156"/>
    </row>
    <row r="157" spans="1:20" x14ac:dyDescent="0.3">
      <c r="B157" s="1"/>
      <c r="C157" s="2"/>
      <c r="D157" s="2"/>
      <c r="E157" s="154"/>
      <c r="F157" s="154"/>
      <c r="P157"/>
      <c r="Q157"/>
      <c r="R157"/>
      <c r="S157"/>
      <c r="T157"/>
    </row>
    <row r="158" spans="1:20" x14ac:dyDescent="0.3">
      <c r="P158"/>
      <c r="Q158"/>
      <c r="R158"/>
      <c r="S158"/>
      <c r="T158"/>
    </row>
    <row r="159" spans="1:20" ht="18.75" customHeight="1" x14ac:dyDescent="0.3">
      <c r="A159" s="188" t="s">
        <v>371</v>
      </c>
      <c r="B159" s="188"/>
      <c r="C159" s="188"/>
      <c r="D159" s="188"/>
      <c r="E159" s="188"/>
      <c r="F159" s="188"/>
      <c r="G159" s="188"/>
      <c r="I159" s="189">
        <v>1</v>
      </c>
      <c r="J159" s="196" t="s">
        <v>326</v>
      </c>
      <c r="K159" s="196"/>
      <c r="L159" s="196"/>
      <c r="M159" s="196"/>
      <c r="N159" s="196"/>
      <c r="P159"/>
      <c r="Q159"/>
      <c r="R159"/>
      <c r="S159"/>
      <c r="T159"/>
    </row>
    <row r="160" spans="1:20" ht="15" customHeight="1" x14ac:dyDescent="0.3">
      <c r="A160" s="191" t="s">
        <v>323</v>
      </c>
      <c r="B160" s="191"/>
      <c r="C160" s="191"/>
      <c r="D160" s="191"/>
      <c r="E160" s="191"/>
      <c r="F160" s="191"/>
      <c r="G160" s="191"/>
      <c r="I160" s="189"/>
      <c r="J160" s="196"/>
      <c r="K160" s="196"/>
      <c r="L160" s="196"/>
      <c r="M160" s="196"/>
      <c r="N160" s="196"/>
      <c r="P160"/>
      <c r="Q160"/>
      <c r="R160"/>
      <c r="S160"/>
      <c r="T160"/>
    </row>
    <row r="161" spans="1:20" ht="15" customHeight="1" x14ac:dyDescent="0.3">
      <c r="B161" s="20"/>
      <c r="C161" s="20"/>
      <c r="D161" s="20"/>
      <c r="G161" s="20"/>
      <c r="P161"/>
      <c r="Q161"/>
      <c r="R161"/>
      <c r="S161"/>
      <c r="T161"/>
    </row>
    <row r="162" spans="1:20" x14ac:dyDescent="0.3">
      <c r="P162"/>
      <c r="Q162"/>
      <c r="R162"/>
      <c r="S162"/>
      <c r="T162"/>
    </row>
    <row r="163" spans="1:20" ht="18.75" customHeight="1" x14ac:dyDescent="0.3">
      <c r="A163" s="188" t="s">
        <v>404</v>
      </c>
      <c r="B163" s="188"/>
      <c r="C163" s="188"/>
      <c r="D163" s="188"/>
      <c r="E163" s="188"/>
      <c r="F163" s="188"/>
      <c r="G163" s="188"/>
      <c r="I163" s="189">
        <v>2</v>
      </c>
      <c r="J163" s="190" t="s">
        <v>326</v>
      </c>
      <c r="K163" s="190"/>
      <c r="L163" s="190"/>
      <c r="M163" s="190"/>
      <c r="N163" s="190"/>
      <c r="P163"/>
      <c r="Q163"/>
      <c r="R163"/>
      <c r="S163"/>
      <c r="T163"/>
    </row>
    <row r="164" spans="1:20" ht="15" customHeight="1" x14ac:dyDescent="0.3">
      <c r="A164" s="191" t="s">
        <v>332</v>
      </c>
      <c r="B164" s="191"/>
      <c r="C164" s="191"/>
      <c r="D164" s="191"/>
      <c r="E164" s="191"/>
      <c r="F164" s="191"/>
      <c r="G164" s="191"/>
      <c r="I164" s="189"/>
      <c r="J164" s="192" t="s">
        <v>335</v>
      </c>
      <c r="K164" s="192"/>
      <c r="L164" s="192"/>
      <c r="M164" s="192"/>
      <c r="N164" s="192"/>
      <c r="P164"/>
      <c r="Q164"/>
      <c r="R164"/>
      <c r="S164"/>
      <c r="T164"/>
    </row>
    <row r="165" spans="1:20" x14ac:dyDescent="0.3">
      <c r="A165" s="67" t="s">
        <v>3</v>
      </c>
      <c r="B165" s="67" t="s">
        <v>76</v>
      </c>
      <c r="C165" s="67" t="s">
        <v>275</v>
      </c>
      <c r="D165" s="67" t="s">
        <v>210</v>
      </c>
      <c r="E165" s="151" t="s">
        <v>8</v>
      </c>
      <c r="F165" s="151" t="s">
        <v>700</v>
      </c>
      <c r="G165" s="67" t="s">
        <v>322</v>
      </c>
      <c r="P165"/>
      <c r="Q165"/>
      <c r="R165"/>
      <c r="S165"/>
      <c r="T165"/>
    </row>
    <row r="166" spans="1:20" x14ac:dyDescent="0.3">
      <c r="A166" s="85">
        <v>1</v>
      </c>
      <c r="B166" s="55" t="s">
        <v>6</v>
      </c>
      <c r="C166" s="52">
        <v>9</v>
      </c>
      <c r="D166" s="52" t="s">
        <v>124</v>
      </c>
      <c r="E166" s="152"/>
      <c r="F166" s="152"/>
      <c r="G166" s="100"/>
      <c r="P166"/>
      <c r="Q166"/>
      <c r="R166"/>
      <c r="S166"/>
      <c r="T166"/>
    </row>
    <row r="167" spans="1:20" x14ac:dyDescent="0.3">
      <c r="A167" s="85">
        <v>2</v>
      </c>
      <c r="B167" s="55" t="s">
        <v>85</v>
      </c>
      <c r="C167" s="52">
        <v>12</v>
      </c>
      <c r="D167" s="52" t="s">
        <v>97</v>
      </c>
      <c r="E167" s="152">
        <v>0.93</v>
      </c>
      <c r="F167" s="152">
        <v>0.93</v>
      </c>
      <c r="G167" s="100" t="s">
        <v>334</v>
      </c>
      <c r="P167"/>
      <c r="Q167"/>
      <c r="R167"/>
      <c r="S167"/>
      <c r="T167"/>
    </row>
    <row r="168" spans="1:20" x14ac:dyDescent="0.3">
      <c r="A168" s="85">
        <v>3</v>
      </c>
      <c r="B168" s="55" t="s">
        <v>25</v>
      </c>
      <c r="C168" s="52">
        <v>14</v>
      </c>
      <c r="D168" s="52" t="s">
        <v>98</v>
      </c>
      <c r="E168" s="152">
        <v>0.92</v>
      </c>
      <c r="F168" s="152">
        <v>1.85</v>
      </c>
      <c r="G168" s="100" t="s">
        <v>334</v>
      </c>
      <c r="P168"/>
      <c r="Q168"/>
      <c r="R168"/>
      <c r="S168"/>
      <c r="T168"/>
    </row>
    <row r="169" spans="1:20" x14ac:dyDescent="0.3">
      <c r="A169" s="85">
        <v>4</v>
      </c>
      <c r="B169" s="55" t="s">
        <v>27</v>
      </c>
      <c r="C169" s="52" t="s">
        <v>249</v>
      </c>
      <c r="D169" s="55" t="s">
        <v>421</v>
      </c>
      <c r="E169" s="152">
        <v>0.59</v>
      </c>
      <c r="F169" s="152">
        <v>2.44</v>
      </c>
      <c r="G169" s="100" t="s">
        <v>334</v>
      </c>
      <c r="P169"/>
      <c r="Q169"/>
      <c r="R169"/>
      <c r="S169"/>
      <c r="T169"/>
    </row>
    <row r="170" spans="1:20" x14ac:dyDescent="0.3">
      <c r="A170" s="85">
        <v>5</v>
      </c>
      <c r="B170" s="55" t="s">
        <v>191</v>
      </c>
      <c r="C170" s="52">
        <v>45</v>
      </c>
      <c r="D170" s="52" t="s">
        <v>116</v>
      </c>
      <c r="E170" s="152">
        <v>0.49</v>
      </c>
      <c r="F170" s="152">
        <v>2.93</v>
      </c>
      <c r="G170" s="100" t="s">
        <v>334</v>
      </c>
      <c r="P170"/>
      <c r="Q170"/>
      <c r="R170"/>
      <c r="S170"/>
      <c r="T170"/>
    </row>
    <row r="171" spans="1:20" x14ac:dyDescent="0.3">
      <c r="A171" s="85">
        <v>6</v>
      </c>
      <c r="B171" s="55" t="s">
        <v>188</v>
      </c>
      <c r="C171" s="52">
        <v>27</v>
      </c>
      <c r="D171" s="52" t="s">
        <v>282</v>
      </c>
      <c r="E171" s="152">
        <v>0.2</v>
      </c>
      <c r="F171" s="152">
        <v>3.13</v>
      </c>
      <c r="G171" s="100" t="s">
        <v>334</v>
      </c>
      <c r="P171"/>
      <c r="Q171"/>
      <c r="R171"/>
      <c r="S171"/>
      <c r="T171"/>
    </row>
    <row r="172" spans="1:20" x14ac:dyDescent="0.3">
      <c r="A172" s="85">
        <v>7</v>
      </c>
      <c r="B172" s="55" t="s">
        <v>29</v>
      </c>
      <c r="C172" s="52" t="s">
        <v>260</v>
      </c>
      <c r="D172" s="52" t="s">
        <v>115</v>
      </c>
      <c r="E172" s="152">
        <v>0.43</v>
      </c>
      <c r="F172" s="152">
        <v>3.56</v>
      </c>
      <c r="G172" s="100" t="s">
        <v>334</v>
      </c>
      <c r="P172"/>
      <c r="Q172"/>
      <c r="R172"/>
      <c r="S172"/>
      <c r="T172"/>
    </row>
    <row r="173" spans="1:20" x14ac:dyDescent="0.3">
      <c r="A173" s="85">
        <v>8</v>
      </c>
      <c r="B173" s="55" t="s">
        <v>30</v>
      </c>
      <c r="C173" s="52" t="s">
        <v>259</v>
      </c>
      <c r="D173" s="52" t="s">
        <v>127</v>
      </c>
      <c r="E173" s="152">
        <v>0.41</v>
      </c>
      <c r="F173" s="152">
        <v>3.97</v>
      </c>
      <c r="G173" s="100" t="s">
        <v>334</v>
      </c>
      <c r="P173"/>
      <c r="Q173"/>
      <c r="R173"/>
      <c r="S173"/>
      <c r="T173"/>
    </row>
    <row r="174" spans="1:20" x14ac:dyDescent="0.3">
      <c r="A174" s="85">
        <v>9</v>
      </c>
      <c r="B174" s="55" t="s">
        <v>60</v>
      </c>
      <c r="C174" s="52" t="s">
        <v>198</v>
      </c>
      <c r="D174" s="52" t="s">
        <v>122</v>
      </c>
      <c r="E174" s="152">
        <v>0.61</v>
      </c>
      <c r="F174" s="152">
        <v>4.58</v>
      </c>
      <c r="G174" s="100" t="s">
        <v>334</v>
      </c>
      <c r="P174"/>
      <c r="Q174"/>
      <c r="R174"/>
      <c r="S174"/>
      <c r="T174"/>
    </row>
    <row r="175" spans="1:20" x14ac:dyDescent="0.3">
      <c r="A175" s="85">
        <v>10</v>
      </c>
      <c r="B175" s="55" t="s">
        <v>32</v>
      </c>
      <c r="C175" s="52">
        <v>5</v>
      </c>
      <c r="D175" s="52" t="s">
        <v>123</v>
      </c>
      <c r="E175" s="152">
        <v>0.46</v>
      </c>
      <c r="F175" s="152">
        <v>5.04</v>
      </c>
      <c r="G175" s="100" t="s">
        <v>334</v>
      </c>
      <c r="P175"/>
      <c r="Q175"/>
      <c r="R175"/>
      <c r="S175"/>
      <c r="T175"/>
    </row>
    <row r="176" spans="1:20" x14ac:dyDescent="0.3">
      <c r="A176" s="85">
        <v>11</v>
      </c>
      <c r="B176" s="55" t="s">
        <v>33</v>
      </c>
      <c r="C176" s="52" t="s">
        <v>251</v>
      </c>
      <c r="D176" s="52" t="s">
        <v>113</v>
      </c>
      <c r="E176" s="152">
        <v>0.45</v>
      </c>
      <c r="F176" s="152">
        <v>5.49</v>
      </c>
      <c r="G176" s="100" t="s">
        <v>334</v>
      </c>
      <c r="P176"/>
      <c r="Q176"/>
      <c r="R176"/>
      <c r="S176"/>
      <c r="T176"/>
    </row>
    <row r="177" spans="1:20" x14ac:dyDescent="0.3">
      <c r="A177" s="85">
        <v>12</v>
      </c>
      <c r="B177" s="55" t="s">
        <v>34</v>
      </c>
      <c r="C177" s="52">
        <v>2</v>
      </c>
      <c r="D177" s="52" t="s">
        <v>120</v>
      </c>
      <c r="E177" s="152">
        <v>0.61</v>
      </c>
      <c r="F177" s="152">
        <v>6.1</v>
      </c>
      <c r="G177" s="100" t="s">
        <v>334</v>
      </c>
      <c r="P177"/>
      <c r="Q177"/>
      <c r="R177"/>
      <c r="S177"/>
      <c r="T177"/>
    </row>
    <row r="178" spans="1:20" x14ac:dyDescent="0.3">
      <c r="A178" s="85">
        <v>13</v>
      </c>
      <c r="B178" s="55" t="s">
        <v>70</v>
      </c>
      <c r="C178" s="52">
        <v>21</v>
      </c>
      <c r="D178" s="52" t="s">
        <v>126</v>
      </c>
      <c r="E178" s="152">
        <v>0.41</v>
      </c>
      <c r="F178" s="152">
        <v>6.51</v>
      </c>
      <c r="G178" s="100" t="s">
        <v>334</v>
      </c>
      <c r="P178"/>
      <c r="Q178"/>
      <c r="R178"/>
      <c r="S178"/>
      <c r="T178"/>
    </row>
    <row r="179" spans="1:20" x14ac:dyDescent="0.3">
      <c r="A179" s="85">
        <v>14</v>
      </c>
      <c r="B179" s="55" t="s">
        <v>35</v>
      </c>
      <c r="C179" s="52">
        <v>1</v>
      </c>
      <c r="D179" s="52" t="s">
        <v>103</v>
      </c>
      <c r="E179" s="152">
        <v>0.3</v>
      </c>
      <c r="F179" s="152">
        <v>6.81</v>
      </c>
      <c r="G179" s="100" t="s">
        <v>334</v>
      </c>
      <c r="P179"/>
      <c r="Q179"/>
      <c r="R179"/>
      <c r="S179"/>
      <c r="T179"/>
    </row>
    <row r="180" spans="1:20" x14ac:dyDescent="0.3">
      <c r="A180" s="85">
        <v>15</v>
      </c>
      <c r="B180" s="55" t="s">
        <v>36</v>
      </c>
      <c r="C180" s="52" t="s">
        <v>417</v>
      </c>
      <c r="D180" s="55" t="s">
        <v>413</v>
      </c>
      <c r="E180" s="152">
        <v>0.89</v>
      </c>
      <c r="F180" s="152">
        <v>7.7</v>
      </c>
      <c r="G180" s="100" t="s">
        <v>334</v>
      </c>
      <c r="P180"/>
      <c r="Q180"/>
      <c r="R180"/>
      <c r="S180"/>
      <c r="T180"/>
    </row>
    <row r="181" spans="1:20" x14ac:dyDescent="0.3">
      <c r="A181" s="85">
        <v>16</v>
      </c>
      <c r="B181" s="55" t="s">
        <v>37</v>
      </c>
      <c r="C181" s="52" t="s">
        <v>264</v>
      </c>
      <c r="D181" s="52" t="s">
        <v>130</v>
      </c>
      <c r="E181" s="152">
        <v>0.51</v>
      </c>
      <c r="F181" s="152">
        <v>8.2100000000000009</v>
      </c>
      <c r="G181" s="100" t="s">
        <v>334</v>
      </c>
      <c r="P181"/>
      <c r="Q181"/>
      <c r="R181"/>
      <c r="S181"/>
      <c r="T181"/>
    </row>
    <row r="182" spans="1:20" x14ac:dyDescent="0.3">
      <c r="A182" s="85">
        <v>17</v>
      </c>
      <c r="B182" s="55" t="s">
        <v>319</v>
      </c>
      <c r="C182" s="52" t="s">
        <v>256</v>
      </c>
      <c r="D182" s="52" t="s">
        <v>101</v>
      </c>
      <c r="E182" s="152">
        <v>0.73</v>
      </c>
      <c r="F182" s="152">
        <v>8.94</v>
      </c>
      <c r="G182" s="100" t="s">
        <v>334</v>
      </c>
      <c r="P182"/>
      <c r="Q182"/>
      <c r="R182"/>
      <c r="S182"/>
      <c r="T182"/>
    </row>
    <row r="183" spans="1:20" x14ac:dyDescent="0.3">
      <c r="A183" s="85">
        <v>18</v>
      </c>
      <c r="B183" s="55" t="s">
        <v>38</v>
      </c>
      <c r="C183" s="52" t="s">
        <v>269</v>
      </c>
      <c r="D183" s="52" t="s">
        <v>100</v>
      </c>
      <c r="E183" s="152">
        <v>1.2</v>
      </c>
      <c r="F183" s="152">
        <v>10.14</v>
      </c>
      <c r="G183" s="100" t="s">
        <v>334</v>
      </c>
      <c r="P183"/>
      <c r="Q183"/>
      <c r="R183"/>
      <c r="S183"/>
      <c r="T183"/>
    </row>
    <row r="184" spans="1:20" x14ac:dyDescent="0.3">
      <c r="A184" s="85">
        <v>19</v>
      </c>
      <c r="B184" s="55" t="s">
        <v>39</v>
      </c>
      <c r="C184" s="52">
        <v>44</v>
      </c>
      <c r="D184" s="52" t="s">
        <v>129</v>
      </c>
      <c r="E184" s="152">
        <v>0.33</v>
      </c>
      <c r="F184" s="152">
        <v>10.47</v>
      </c>
      <c r="G184" s="100" t="s">
        <v>334</v>
      </c>
      <c r="P184"/>
      <c r="Q184"/>
      <c r="R184"/>
      <c r="S184"/>
      <c r="T184"/>
    </row>
    <row r="185" spans="1:20" x14ac:dyDescent="0.3">
      <c r="A185" s="85">
        <v>20</v>
      </c>
      <c r="B185" s="55" t="s">
        <v>40</v>
      </c>
      <c r="C185" s="52">
        <v>10</v>
      </c>
      <c r="D185" s="55" t="s">
        <v>415</v>
      </c>
      <c r="E185" s="152">
        <v>0.36</v>
      </c>
      <c r="F185" s="152">
        <v>10.83</v>
      </c>
      <c r="G185" s="100" t="s">
        <v>334</v>
      </c>
      <c r="P185"/>
      <c r="Q185"/>
      <c r="R185"/>
      <c r="S185"/>
      <c r="T185"/>
    </row>
    <row r="186" spans="1:20" x14ac:dyDescent="0.3">
      <c r="A186" s="85">
        <v>21</v>
      </c>
      <c r="B186" s="55" t="s">
        <v>6</v>
      </c>
      <c r="C186" s="52">
        <v>9</v>
      </c>
      <c r="D186" s="52" t="s">
        <v>124</v>
      </c>
      <c r="E186" s="152">
        <v>0.78</v>
      </c>
      <c r="F186" s="152">
        <v>11.61</v>
      </c>
      <c r="G186" s="100"/>
      <c r="P186"/>
      <c r="Q186"/>
      <c r="R186"/>
      <c r="S186"/>
      <c r="T186"/>
    </row>
    <row r="187" spans="1:20" x14ac:dyDescent="0.3">
      <c r="P187"/>
      <c r="Q187"/>
      <c r="R187"/>
      <c r="S187"/>
      <c r="T187"/>
    </row>
    <row r="188" spans="1:20" x14ac:dyDescent="0.3">
      <c r="P188"/>
      <c r="Q188"/>
      <c r="R188"/>
      <c r="S188"/>
      <c r="T188"/>
    </row>
    <row r="189" spans="1:20" ht="18.75" customHeight="1" x14ac:dyDescent="0.3">
      <c r="A189" s="188" t="s">
        <v>405</v>
      </c>
      <c r="B189" s="188"/>
      <c r="C189" s="188"/>
      <c r="D189" s="188"/>
      <c r="E189" s="188"/>
      <c r="F189" s="188"/>
      <c r="G189" s="188"/>
      <c r="I189" s="189">
        <v>2</v>
      </c>
      <c r="J189" s="190" t="s">
        <v>326</v>
      </c>
      <c r="K189" s="190"/>
      <c r="L189" s="190"/>
      <c r="M189" s="190"/>
      <c r="N189" s="190"/>
      <c r="P189"/>
      <c r="Q189"/>
      <c r="R189"/>
      <c r="S189"/>
      <c r="T189"/>
    </row>
    <row r="190" spans="1:20" ht="15" customHeight="1" x14ac:dyDescent="0.3">
      <c r="A190" s="191" t="s">
        <v>332</v>
      </c>
      <c r="B190" s="191"/>
      <c r="C190" s="191"/>
      <c r="D190" s="191"/>
      <c r="E190" s="191"/>
      <c r="F190" s="191"/>
      <c r="G190" s="191"/>
      <c r="I190" s="189"/>
      <c r="J190" s="197" t="s">
        <v>336</v>
      </c>
      <c r="K190" s="197"/>
      <c r="L190" s="197"/>
      <c r="M190" s="197"/>
      <c r="N190" s="197"/>
      <c r="P190"/>
      <c r="Q190"/>
      <c r="R190"/>
      <c r="S190"/>
      <c r="T190"/>
    </row>
    <row r="191" spans="1:20" x14ac:dyDescent="0.3">
      <c r="A191" s="67" t="s">
        <v>3</v>
      </c>
      <c r="B191" s="67" t="s">
        <v>76</v>
      </c>
      <c r="C191" s="67" t="s">
        <v>275</v>
      </c>
      <c r="D191" s="67" t="s">
        <v>210</v>
      </c>
      <c r="E191" s="151" t="s">
        <v>8</v>
      </c>
      <c r="F191" s="151" t="s">
        <v>700</v>
      </c>
      <c r="G191" s="67" t="s">
        <v>322</v>
      </c>
      <c r="P191"/>
      <c r="Q191"/>
      <c r="R191"/>
      <c r="S191"/>
      <c r="T191"/>
    </row>
    <row r="192" spans="1:20" x14ac:dyDescent="0.3">
      <c r="A192" s="85">
        <v>1</v>
      </c>
      <c r="B192" s="55" t="s">
        <v>6</v>
      </c>
      <c r="C192" s="52">
        <v>9</v>
      </c>
      <c r="D192" s="52" t="s">
        <v>124</v>
      </c>
      <c r="E192" s="151"/>
      <c r="F192" s="151"/>
      <c r="G192" s="100"/>
      <c r="P192"/>
      <c r="Q192"/>
      <c r="R192"/>
      <c r="S192"/>
      <c r="T192"/>
    </row>
    <row r="193" spans="1:20" x14ac:dyDescent="0.3">
      <c r="A193" s="85">
        <v>2</v>
      </c>
      <c r="B193" s="55" t="s">
        <v>84</v>
      </c>
      <c r="C193" s="52" t="s">
        <v>254</v>
      </c>
      <c r="D193" s="52" t="s">
        <v>125</v>
      </c>
      <c r="E193" s="152">
        <v>0.56999999999999995</v>
      </c>
      <c r="F193" s="152">
        <v>0.56999999999999995</v>
      </c>
      <c r="G193" s="100" t="s">
        <v>334</v>
      </c>
      <c r="P193"/>
      <c r="Q193"/>
      <c r="R193"/>
      <c r="S193"/>
      <c r="T193"/>
    </row>
    <row r="194" spans="1:20" x14ac:dyDescent="0.3">
      <c r="A194" s="85">
        <v>3</v>
      </c>
      <c r="B194" s="55" t="s">
        <v>23</v>
      </c>
      <c r="C194" s="52" t="s">
        <v>271</v>
      </c>
      <c r="D194" s="52" t="s">
        <v>128</v>
      </c>
      <c r="E194" s="152">
        <v>0.46</v>
      </c>
      <c r="F194" s="152">
        <v>1.03</v>
      </c>
      <c r="G194" s="100" t="s">
        <v>334</v>
      </c>
      <c r="P194"/>
      <c r="Q194"/>
      <c r="R194"/>
      <c r="S194"/>
      <c r="T194"/>
    </row>
    <row r="195" spans="1:20" x14ac:dyDescent="0.3">
      <c r="A195" s="85">
        <v>4</v>
      </c>
      <c r="B195" s="55" t="s">
        <v>24</v>
      </c>
      <c r="C195" s="52">
        <v>42</v>
      </c>
      <c r="D195" s="52" t="s">
        <v>117</v>
      </c>
      <c r="E195" s="152">
        <v>0.64</v>
      </c>
      <c r="F195" s="152">
        <v>1.67</v>
      </c>
      <c r="G195" s="100" t="s">
        <v>334</v>
      </c>
      <c r="P195"/>
      <c r="Q195"/>
      <c r="R195"/>
      <c r="S195"/>
      <c r="T195"/>
    </row>
    <row r="196" spans="1:20" x14ac:dyDescent="0.3">
      <c r="A196" s="85">
        <v>5</v>
      </c>
      <c r="B196" s="55" t="s">
        <v>62</v>
      </c>
      <c r="C196" s="52">
        <v>40</v>
      </c>
      <c r="D196" s="52" t="s">
        <v>114</v>
      </c>
      <c r="E196" s="152">
        <v>0.41</v>
      </c>
      <c r="F196" s="152">
        <v>2.08</v>
      </c>
      <c r="G196" s="100" t="s">
        <v>334</v>
      </c>
      <c r="P196"/>
      <c r="Q196"/>
      <c r="R196"/>
      <c r="S196"/>
      <c r="T196"/>
    </row>
    <row r="197" spans="1:20" x14ac:dyDescent="0.3">
      <c r="A197" s="85">
        <v>6</v>
      </c>
      <c r="B197" s="55" t="s">
        <v>23</v>
      </c>
      <c r="C197" s="52" t="s">
        <v>272</v>
      </c>
      <c r="D197" s="52" t="s">
        <v>128</v>
      </c>
      <c r="E197" s="152">
        <v>1.53</v>
      </c>
      <c r="F197" s="152">
        <v>3.61</v>
      </c>
      <c r="G197" s="100" t="s">
        <v>334</v>
      </c>
      <c r="P197"/>
      <c r="Q197"/>
      <c r="R197"/>
      <c r="S197"/>
      <c r="T197"/>
    </row>
    <row r="198" spans="1:20" x14ac:dyDescent="0.3">
      <c r="A198" s="85">
        <v>7</v>
      </c>
      <c r="B198" s="55" t="s">
        <v>54</v>
      </c>
      <c r="C198" s="52" t="s">
        <v>274</v>
      </c>
      <c r="D198" s="52" t="s">
        <v>119</v>
      </c>
      <c r="E198" s="152">
        <v>0.42</v>
      </c>
      <c r="F198" s="152">
        <v>4.03</v>
      </c>
      <c r="G198" s="100" t="s">
        <v>334</v>
      </c>
      <c r="P198"/>
      <c r="Q198"/>
      <c r="R198"/>
      <c r="S198"/>
      <c r="T198"/>
    </row>
    <row r="199" spans="1:20" x14ac:dyDescent="0.3">
      <c r="A199" s="85">
        <v>8</v>
      </c>
      <c r="B199" s="55" t="s">
        <v>85</v>
      </c>
      <c r="C199" s="52">
        <v>12</v>
      </c>
      <c r="D199" s="52" t="s">
        <v>97</v>
      </c>
      <c r="E199" s="152">
        <v>0.84</v>
      </c>
      <c r="F199" s="152">
        <v>4.87</v>
      </c>
      <c r="G199" s="100" t="s">
        <v>334</v>
      </c>
      <c r="P199"/>
      <c r="Q199"/>
      <c r="R199"/>
      <c r="S199"/>
      <c r="T199"/>
    </row>
    <row r="200" spans="1:20" x14ac:dyDescent="0.3">
      <c r="A200" s="85">
        <v>9</v>
      </c>
      <c r="B200" s="55" t="s">
        <v>26</v>
      </c>
      <c r="C200" s="52">
        <v>13</v>
      </c>
      <c r="D200" s="52" t="s">
        <v>99</v>
      </c>
      <c r="E200" s="152">
        <v>1.59</v>
      </c>
      <c r="F200" s="152">
        <v>6.46</v>
      </c>
      <c r="G200" s="100" t="s">
        <v>334</v>
      </c>
      <c r="P200"/>
      <c r="Q200"/>
      <c r="R200"/>
      <c r="S200"/>
      <c r="T200"/>
    </row>
    <row r="201" spans="1:20" x14ac:dyDescent="0.3">
      <c r="A201" s="85">
        <v>10</v>
      </c>
      <c r="B201" s="55" t="s">
        <v>27</v>
      </c>
      <c r="C201" s="52" t="s">
        <v>249</v>
      </c>
      <c r="D201" s="55" t="s">
        <v>421</v>
      </c>
      <c r="E201" s="152">
        <v>0.6</v>
      </c>
      <c r="F201" s="152">
        <v>7.06</v>
      </c>
      <c r="G201" s="100" t="s">
        <v>334</v>
      </c>
      <c r="P201"/>
      <c r="Q201"/>
      <c r="R201"/>
      <c r="S201"/>
      <c r="T201"/>
    </row>
    <row r="202" spans="1:20" x14ac:dyDescent="0.3">
      <c r="A202" s="85">
        <v>11</v>
      </c>
      <c r="B202" s="55" t="s">
        <v>191</v>
      </c>
      <c r="C202" s="52">
        <v>45</v>
      </c>
      <c r="D202" s="52" t="s">
        <v>116</v>
      </c>
      <c r="E202" s="152">
        <v>0.49</v>
      </c>
      <c r="F202" s="152">
        <v>7.55</v>
      </c>
      <c r="G202" s="100" t="s">
        <v>334</v>
      </c>
      <c r="P202"/>
      <c r="Q202"/>
      <c r="R202"/>
      <c r="S202"/>
      <c r="T202"/>
    </row>
    <row r="203" spans="1:20" x14ac:dyDescent="0.3">
      <c r="A203" s="85">
        <v>12</v>
      </c>
      <c r="B203" s="55" t="s">
        <v>188</v>
      </c>
      <c r="C203" s="52">
        <v>27</v>
      </c>
      <c r="D203" s="52" t="s">
        <v>282</v>
      </c>
      <c r="E203" s="152">
        <v>0.2</v>
      </c>
      <c r="F203" s="152">
        <v>7.75</v>
      </c>
      <c r="G203" s="100" t="s">
        <v>334</v>
      </c>
      <c r="P203"/>
      <c r="Q203"/>
      <c r="R203"/>
      <c r="S203"/>
      <c r="T203"/>
    </row>
    <row r="204" spans="1:20" x14ac:dyDescent="0.3">
      <c r="A204" s="85">
        <v>13</v>
      </c>
      <c r="B204" s="55" t="s">
        <v>29</v>
      </c>
      <c r="C204" s="52" t="s">
        <v>260</v>
      </c>
      <c r="D204" s="52" t="s">
        <v>115</v>
      </c>
      <c r="E204" s="152">
        <v>0.43</v>
      </c>
      <c r="F204" s="152">
        <v>8.18</v>
      </c>
      <c r="G204" s="100" t="s">
        <v>334</v>
      </c>
      <c r="P204"/>
      <c r="Q204"/>
      <c r="R204"/>
      <c r="S204"/>
      <c r="T204"/>
    </row>
    <row r="205" spans="1:20" x14ac:dyDescent="0.3">
      <c r="A205" s="85">
        <v>14</v>
      </c>
      <c r="B205" s="55" t="s">
        <v>30</v>
      </c>
      <c r="C205" s="52" t="s">
        <v>259</v>
      </c>
      <c r="D205" s="52" t="s">
        <v>127</v>
      </c>
      <c r="E205" s="152">
        <v>0.41</v>
      </c>
      <c r="F205" s="152">
        <v>8.59</v>
      </c>
      <c r="G205" s="100" t="s">
        <v>334</v>
      </c>
      <c r="P205"/>
      <c r="Q205"/>
      <c r="R205"/>
      <c r="S205"/>
      <c r="T205"/>
    </row>
    <row r="206" spans="1:20" x14ac:dyDescent="0.3">
      <c r="A206" s="85">
        <v>15</v>
      </c>
      <c r="B206" s="55" t="s">
        <v>60</v>
      </c>
      <c r="C206" s="52" t="s">
        <v>198</v>
      </c>
      <c r="D206" s="52" t="s">
        <v>122</v>
      </c>
      <c r="E206" s="152">
        <v>0.61</v>
      </c>
      <c r="F206" s="152">
        <v>9.1999999999999993</v>
      </c>
      <c r="G206" s="100" t="s">
        <v>334</v>
      </c>
      <c r="P206"/>
      <c r="Q206"/>
      <c r="R206"/>
      <c r="S206"/>
      <c r="T206"/>
    </row>
    <row r="207" spans="1:20" x14ac:dyDescent="0.3">
      <c r="A207" s="85">
        <v>16</v>
      </c>
      <c r="B207" s="55" t="s">
        <v>32</v>
      </c>
      <c r="C207" s="52">
        <v>5</v>
      </c>
      <c r="D207" s="52" t="s">
        <v>123</v>
      </c>
      <c r="E207" s="152">
        <v>0.46</v>
      </c>
      <c r="F207" s="152">
        <v>9.66</v>
      </c>
      <c r="G207" s="100" t="s">
        <v>334</v>
      </c>
      <c r="P207"/>
      <c r="Q207"/>
      <c r="R207"/>
      <c r="S207"/>
      <c r="T207"/>
    </row>
    <row r="208" spans="1:20" x14ac:dyDescent="0.3">
      <c r="A208" s="85">
        <v>17</v>
      </c>
      <c r="B208" s="55" t="s">
        <v>33</v>
      </c>
      <c r="C208" s="52" t="s">
        <v>251</v>
      </c>
      <c r="D208" s="52" t="s">
        <v>113</v>
      </c>
      <c r="E208" s="152">
        <v>0.45</v>
      </c>
      <c r="F208" s="152">
        <v>10.11</v>
      </c>
      <c r="G208" s="100" t="s">
        <v>334</v>
      </c>
      <c r="P208"/>
      <c r="Q208"/>
      <c r="R208"/>
      <c r="S208"/>
      <c r="T208"/>
    </row>
    <row r="209" spans="1:20" x14ac:dyDescent="0.3">
      <c r="A209" s="85">
        <v>18</v>
      </c>
      <c r="B209" s="55" t="s">
        <v>34</v>
      </c>
      <c r="C209" s="52">
        <v>2</v>
      </c>
      <c r="D209" s="52" t="s">
        <v>120</v>
      </c>
      <c r="E209" s="152">
        <v>0.61</v>
      </c>
      <c r="F209" s="152">
        <v>10.72</v>
      </c>
      <c r="G209" s="100" t="s">
        <v>334</v>
      </c>
      <c r="P209"/>
      <c r="Q209"/>
      <c r="R209"/>
      <c r="S209"/>
      <c r="T209"/>
    </row>
    <row r="210" spans="1:20" x14ac:dyDescent="0.3">
      <c r="A210" s="85">
        <v>19</v>
      </c>
      <c r="B210" s="55" t="s">
        <v>70</v>
      </c>
      <c r="C210" s="52">
        <v>21</v>
      </c>
      <c r="D210" s="52" t="s">
        <v>126</v>
      </c>
      <c r="E210" s="152">
        <v>0.41</v>
      </c>
      <c r="F210" s="152">
        <v>11.13</v>
      </c>
      <c r="G210" s="100" t="s">
        <v>334</v>
      </c>
      <c r="P210"/>
      <c r="Q210"/>
      <c r="R210"/>
      <c r="S210"/>
      <c r="T210"/>
    </row>
    <row r="211" spans="1:20" x14ac:dyDescent="0.3">
      <c r="A211" s="85">
        <v>20</v>
      </c>
      <c r="B211" s="55" t="s">
        <v>35</v>
      </c>
      <c r="C211" s="52">
        <v>1</v>
      </c>
      <c r="D211" s="52" t="s">
        <v>103</v>
      </c>
      <c r="E211" s="152">
        <v>0.3</v>
      </c>
      <c r="F211" s="152">
        <v>11.43</v>
      </c>
      <c r="G211" s="100" t="s">
        <v>334</v>
      </c>
      <c r="P211"/>
      <c r="Q211"/>
      <c r="R211"/>
      <c r="S211"/>
      <c r="T211"/>
    </row>
    <row r="212" spans="1:20" x14ac:dyDescent="0.3">
      <c r="A212" s="85">
        <v>21</v>
      </c>
      <c r="B212" s="55" t="s">
        <v>36</v>
      </c>
      <c r="C212" s="52" t="s">
        <v>417</v>
      </c>
      <c r="D212" s="55" t="s">
        <v>413</v>
      </c>
      <c r="E212" s="152">
        <v>0.89</v>
      </c>
      <c r="F212" s="152">
        <v>12.32</v>
      </c>
      <c r="G212" s="100" t="s">
        <v>334</v>
      </c>
      <c r="P212"/>
      <c r="Q212"/>
      <c r="R212"/>
      <c r="S212"/>
      <c r="T212"/>
    </row>
    <row r="213" spans="1:20" x14ac:dyDescent="0.3">
      <c r="A213" s="85">
        <v>22</v>
      </c>
      <c r="B213" s="55" t="s">
        <v>37</v>
      </c>
      <c r="C213" s="52" t="s">
        <v>264</v>
      </c>
      <c r="D213" s="52" t="s">
        <v>130</v>
      </c>
      <c r="E213" s="152">
        <v>0.51</v>
      </c>
      <c r="F213" s="152">
        <v>12.83</v>
      </c>
      <c r="G213" s="100" t="s">
        <v>334</v>
      </c>
      <c r="P213"/>
      <c r="Q213"/>
      <c r="R213"/>
      <c r="S213"/>
      <c r="T213"/>
    </row>
    <row r="214" spans="1:20" x14ac:dyDescent="0.3">
      <c r="A214" s="85">
        <v>23</v>
      </c>
      <c r="B214" s="55" t="s">
        <v>319</v>
      </c>
      <c r="C214" s="52" t="s">
        <v>256</v>
      </c>
      <c r="D214" s="52" t="s">
        <v>101</v>
      </c>
      <c r="E214" s="152">
        <v>0.73</v>
      </c>
      <c r="F214" s="152">
        <v>13.56</v>
      </c>
      <c r="G214" s="100" t="s">
        <v>334</v>
      </c>
      <c r="P214"/>
      <c r="Q214"/>
      <c r="R214"/>
      <c r="S214"/>
      <c r="T214"/>
    </row>
    <row r="215" spans="1:20" x14ac:dyDescent="0.3">
      <c r="A215" s="85">
        <v>24</v>
      </c>
      <c r="B215" s="55" t="s">
        <v>38</v>
      </c>
      <c r="C215" s="52" t="s">
        <v>269</v>
      </c>
      <c r="D215" s="52" t="s">
        <v>100</v>
      </c>
      <c r="E215" s="152">
        <v>1.2</v>
      </c>
      <c r="F215" s="152">
        <v>14.76</v>
      </c>
      <c r="G215" s="100" t="s">
        <v>334</v>
      </c>
      <c r="P215"/>
      <c r="Q215"/>
      <c r="R215"/>
      <c r="S215"/>
      <c r="T215"/>
    </row>
    <row r="216" spans="1:20" x14ac:dyDescent="0.3">
      <c r="A216" s="85">
        <v>25</v>
      </c>
      <c r="B216" s="55" t="s">
        <v>39</v>
      </c>
      <c r="C216" s="52">
        <v>44</v>
      </c>
      <c r="D216" s="52" t="s">
        <v>129</v>
      </c>
      <c r="E216" s="152">
        <v>0.33</v>
      </c>
      <c r="F216" s="152">
        <v>15.09</v>
      </c>
      <c r="G216" s="100" t="s">
        <v>334</v>
      </c>
      <c r="P216"/>
      <c r="Q216"/>
      <c r="R216"/>
      <c r="S216"/>
      <c r="T216"/>
    </row>
    <row r="217" spans="1:20" x14ac:dyDescent="0.3">
      <c r="A217" s="85">
        <v>26</v>
      </c>
      <c r="B217" s="55" t="s">
        <v>40</v>
      </c>
      <c r="C217" s="52">
        <v>10</v>
      </c>
      <c r="D217" s="55" t="s">
        <v>415</v>
      </c>
      <c r="E217" s="152">
        <v>0.36</v>
      </c>
      <c r="F217" s="152">
        <v>15.45</v>
      </c>
      <c r="G217" s="100" t="s">
        <v>334</v>
      </c>
      <c r="P217"/>
      <c r="Q217"/>
      <c r="R217"/>
      <c r="S217"/>
      <c r="T217"/>
    </row>
    <row r="218" spans="1:20" x14ac:dyDescent="0.3">
      <c r="A218" s="85">
        <v>27</v>
      </c>
      <c r="B218" s="55" t="s">
        <v>6</v>
      </c>
      <c r="C218" s="52">
        <v>9</v>
      </c>
      <c r="D218" s="52" t="s">
        <v>124</v>
      </c>
      <c r="E218" s="152">
        <v>0.78</v>
      </c>
      <c r="F218" s="152">
        <v>16.23</v>
      </c>
      <c r="G218" s="100"/>
      <c r="P218"/>
      <c r="Q218"/>
      <c r="R218"/>
      <c r="S218"/>
      <c r="T218"/>
    </row>
    <row r="219" spans="1:20" x14ac:dyDescent="0.3">
      <c r="P219"/>
      <c r="Q219"/>
      <c r="R219"/>
      <c r="S219"/>
      <c r="T219"/>
    </row>
    <row r="220" spans="1:20" x14ac:dyDescent="0.3">
      <c r="P220"/>
      <c r="Q220"/>
      <c r="R220"/>
      <c r="S220"/>
      <c r="T220"/>
    </row>
    <row r="221" spans="1:20" ht="18.75" customHeight="1" x14ac:dyDescent="0.3">
      <c r="A221" s="188" t="s">
        <v>406</v>
      </c>
      <c r="B221" s="188"/>
      <c r="C221" s="188"/>
      <c r="D221" s="188"/>
      <c r="E221" s="188"/>
      <c r="F221" s="188"/>
      <c r="G221" s="188"/>
      <c r="I221" s="189">
        <v>2</v>
      </c>
      <c r="J221" s="190" t="s">
        <v>326</v>
      </c>
      <c r="K221" s="190"/>
      <c r="L221" s="190"/>
      <c r="M221" s="190"/>
      <c r="N221" s="190"/>
      <c r="P221"/>
      <c r="Q221"/>
      <c r="R221"/>
      <c r="S221"/>
      <c r="T221"/>
    </row>
    <row r="222" spans="1:20" ht="15" customHeight="1" x14ac:dyDescent="0.3">
      <c r="A222" s="191" t="s">
        <v>332</v>
      </c>
      <c r="B222" s="191"/>
      <c r="C222" s="191"/>
      <c r="D222" s="191"/>
      <c r="E222" s="191"/>
      <c r="F222" s="191"/>
      <c r="G222" s="191"/>
      <c r="I222" s="189"/>
      <c r="J222" s="192" t="s">
        <v>335</v>
      </c>
      <c r="K222" s="192"/>
      <c r="L222" s="192"/>
      <c r="M222" s="192"/>
      <c r="N222" s="192"/>
      <c r="P222"/>
      <c r="Q222"/>
      <c r="R222"/>
      <c r="S222"/>
      <c r="T222"/>
    </row>
    <row r="223" spans="1:20" x14ac:dyDescent="0.3">
      <c r="A223" s="67" t="s">
        <v>3</v>
      </c>
      <c r="B223" s="67" t="s">
        <v>76</v>
      </c>
      <c r="C223" s="67" t="s">
        <v>275</v>
      </c>
      <c r="D223" s="67" t="s">
        <v>210</v>
      </c>
      <c r="E223" s="151" t="s">
        <v>8</v>
      </c>
      <c r="F223" s="151" t="s">
        <v>700</v>
      </c>
      <c r="G223" s="67" t="s">
        <v>322</v>
      </c>
      <c r="P223"/>
      <c r="Q223"/>
      <c r="R223"/>
      <c r="S223"/>
      <c r="T223"/>
    </row>
    <row r="224" spans="1:20" x14ac:dyDescent="0.3">
      <c r="A224" s="85">
        <v>1</v>
      </c>
      <c r="B224" s="55" t="s">
        <v>6</v>
      </c>
      <c r="C224" s="52">
        <v>9</v>
      </c>
      <c r="D224" s="52" t="s">
        <v>124</v>
      </c>
      <c r="E224" s="152"/>
      <c r="F224" s="152"/>
      <c r="G224" s="100"/>
      <c r="P224"/>
      <c r="Q224"/>
      <c r="R224"/>
      <c r="S224"/>
      <c r="T224"/>
    </row>
    <row r="225" spans="1:20" x14ac:dyDescent="0.3">
      <c r="A225" s="85">
        <v>2</v>
      </c>
      <c r="B225" s="55" t="s">
        <v>84</v>
      </c>
      <c r="C225" s="52" t="s">
        <v>254</v>
      </c>
      <c r="D225" s="52" t="s">
        <v>125</v>
      </c>
      <c r="E225" s="152">
        <v>0.56999999999999995</v>
      </c>
      <c r="F225" s="152">
        <v>0.56999999999999995</v>
      </c>
      <c r="G225" s="100" t="s">
        <v>334</v>
      </c>
      <c r="P225"/>
      <c r="Q225"/>
      <c r="R225"/>
      <c r="S225"/>
      <c r="T225"/>
    </row>
    <row r="226" spans="1:20" x14ac:dyDescent="0.3">
      <c r="A226" s="85">
        <v>3</v>
      </c>
      <c r="B226" s="55" t="s">
        <v>23</v>
      </c>
      <c r="C226" s="52" t="s">
        <v>271</v>
      </c>
      <c r="D226" s="52" t="s">
        <v>128</v>
      </c>
      <c r="E226" s="152">
        <v>0.46</v>
      </c>
      <c r="F226" s="152">
        <v>1.03</v>
      </c>
      <c r="G226" s="100" t="s">
        <v>334</v>
      </c>
      <c r="P226"/>
      <c r="Q226"/>
      <c r="R226"/>
      <c r="S226"/>
      <c r="T226"/>
    </row>
    <row r="227" spans="1:20" x14ac:dyDescent="0.3">
      <c r="A227" s="85">
        <v>4</v>
      </c>
      <c r="B227" s="55" t="s">
        <v>24</v>
      </c>
      <c r="C227" s="52">
        <v>42</v>
      </c>
      <c r="D227" s="52" t="s">
        <v>117</v>
      </c>
      <c r="E227" s="152">
        <v>0.64</v>
      </c>
      <c r="F227" s="152">
        <v>1.67</v>
      </c>
      <c r="G227" s="100" t="s">
        <v>334</v>
      </c>
      <c r="P227"/>
      <c r="Q227"/>
      <c r="R227"/>
      <c r="S227"/>
      <c r="T227"/>
    </row>
    <row r="228" spans="1:20" x14ac:dyDescent="0.3">
      <c r="A228" s="85">
        <v>5</v>
      </c>
      <c r="B228" s="55" t="s">
        <v>62</v>
      </c>
      <c r="C228" s="52">
        <v>40</v>
      </c>
      <c r="D228" s="52" t="s">
        <v>114</v>
      </c>
      <c r="E228" s="152">
        <v>0.41</v>
      </c>
      <c r="F228" s="152">
        <v>2.08</v>
      </c>
      <c r="G228" s="100" t="s">
        <v>334</v>
      </c>
      <c r="P228"/>
      <c r="Q228"/>
      <c r="R228"/>
      <c r="S228"/>
      <c r="T228"/>
    </row>
    <row r="229" spans="1:20" x14ac:dyDescent="0.3">
      <c r="A229" s="85">
        <v>6</v>
      </c>
      <c r="B229" s="55" t="s">
        <v>23</v>
      </c>
      <c r="C229" s="52" t="s">
        <v>272</v>
      </c>
      <c r="D229" s="52" t="s">
        <v>128</v>
      </c>
      <c r="E229" s="152">
        <v>1.53</v>
      </c>
      <c r="F229" s="152">
        <v>3.61</v>
      </c>
      <c r="G229" s="100" t="s">
        <v>334</v>
      </c>
      <c r="P229"/>
      <c r="Q229"/>
      <c r="R229"/>
      <c r="S229"/>
      <c r="T229"/>
    </row>
    <row r="230" spans="1:20" x14ac:dyDescent="0.3">
      <c r="A230" s="85">
        <v>7</v>
      </c>
      <c r="B230" s="55" t="s">
        <v>54</v>
      </c>
      <c r="C230" s="52" t="s">
        <v>274</v>
      </c>
      <c r="D230" s="52" t="s">
        <v>119</v>
      </c>
      <c r="E230" s="152">
        <v>0.42</v>
      </c>
      <c r="F230" s="152">
        <v>4.03</v>
      </c>
      <c r="G230" s="100" t="s">
        <v>334</v>
      </c>
      <c r="P230"/>
      <c r="Q230"/>
      <c r="R230"/>
      <c r="S230"/>
      <c r="T230"/>
    </row>
    <row r="231" spans="1:20" x14ac:dyDescent="0.3">
      <c r="A231" s="85">
        <v>8</v>
      </c>
      <c r="B231" s="55" t="s">
        <v>85</v>
      </c>
      <c r="C231" s="52">
        <v>12</v>
      </c>
      <c r="D231" s="52" t="s">
        <v>97</v>
      </c>
      <c r="E231" s="152">
        <v>0.84</v>
      </c>
      <c r="F231" s="152">
        <v>4.87</v>
      </c>
      <c r="G231" s="100" t="s">
        <v>334</v>
      </c>
      <c r="P231"/>
      <c r="Q231"/>
      <c r="R231"/>
      <c r="S231"/>
      <c r="T231"/>
    </row>
    <row r="232" spans="1:20" x14ac:dyDescent="0.3">
      <c r="A232" s="85">
        <v>9</v>
      </c>
      <c r="B232" s="55" t="s">
        <v>25</v>
      </c>
      <c r="C232" s="52">
        <v>14</v>
      </c>
      <c r="D232" s="52" t="s">
        <v>98</v>
      </c>
      <c r="E232" s="152">
        <v>0.92</v>
      </c>
      <c r="F232" s="152">
        <v>5.79</v>
      </c>
      <c r="G232" s="100" t="s">
        <v>334</v>
      </c>
      <c r="P232"/>
      <c r="Q232"/>
      <c r="R232"/>
      <c r="S232"/>
      <c r="T232"/>
    </row>
    <row r="233" spans="1:20" x14ac:dyDescent="0.3">
      <c r="A233" s="85">
        <v>10</v>
      </c>
      <c r="B233" s="55" t="s">
        <v>27</v>
      </c>
      <c r="C233" s="52" t="s">
        <v>249</v>
      </c>
      <c r="D233" s="55" t="s">
        <v>421</v>
      </c>
      <c r="E233" s="152">
        <v>0.59</v>
      </c>
      <c r="F233" s="152">
        <v>6.38</v>
      </c>
      <c r="G233" s="100" t="s">
        <v>334</v>
      </c>
      <c r="P233"/>
      <c r="Q233"/>
      <c r="R233"/>
      <c r="S233"/>
      <c r="T233"/>
    </row>
    <row r="234" spans="1:20" x14ac:dyDescent="0.3">
      <c r="A234" s="85">
        <v>11</v>
      </c>
      <c r="B234" s="55" t="s">
        <v>191</v>
      </c>
      <c r="C234" s="52">
        <v>45</v>
      </c>
      <c r="D234" s="52" t="s">
        <v>116</v>
      </c>
      <c r="E234" s="152">
        <v>0.49</v>
      </c>
      <c r="F234" s="152">
        <v>6.87</v>
      </c>
      <c r="G234" s="100" t="s">
        <v>334</v>
      </c>
      <c r="P234"/>
      <c r="Q234"/>
      <c r="R234"/>
      <c r="S234"/>
      <c r="T234"/>
    </row>
    <row r="235" spans="1:20" x14ac:dyDescent="0.3">
      <c r="A235" s="85">
        <v>12</v>
      </c>
      <c r="B235" s="55" t="s">
        <v>188</v>
      </c>
      <c r="C235" s="52">
        <v>27</v>
      </c>
      <c r="D235" s="52" t="s">
        <v>282</v>
      </c>
      <c r="E235" s="152">
        <v>0.2</v>
      </c>
      <c r="F235" s="152">
        <v>7.07</v>
      </c>
      <c r="G235" s="100" t="s">
        <v>334</v>
      </c>
      <c r="P235"/>
      <c r="Q235"/>
      <c r="R235"/>
      <c r="S235"/>
      <c r="T235"/>
    </row>
    <row r="236" spans="1:20" x14ac:dyDescent="0.3">
      <c r="A236" s="85">
        <v>13</v>
      </c>
      <c r="B236" s="55" t="s">
        <v>29</v>
      </c>
      <c r="C236" s="52" t="s">
        <v>260</v>
      </c>
      <c r="D236" s="52" t="s">
        <v>115</v>
      </c>
      <c r="E236" s="152">
        <v>0.43</v>
      </c>
      <c r="F236" s="152">
        <v>7.5</v>
      </c>
      <c r="G236" s="100" t="s">
        <v>334</v>
      </c>
      <c r="P236"/>
      <c r="Q236"/>
      <c r="R236"/>
      <c r="S236"/>
      <c r="T236"/>
    </row>
    <row r="237" spans="1:20" x14ac:dyDescent="0.3">
      <c r="A237" s="85">
        <v>14</v>
      </c>
      <c r="B237" s="55" t="s">
        <v>30</v>
      </c>
      <c r="C237" s="52" t="s">
        <v>259</v>
      </c>
      <c r="D237" s="52" t="s">
        <v>127</v>
      </c>
      <c r="E237" s="152">
        <v>0.41</v>
      </c>
      <c r="F237" s="152">
        <v>7.91</v>
      </c>
      <c r="G237" s="100" t="s">
        <v>334</v>
      </c>
      <c r="P237"/>
      <c r="Q237"/>
      <c r="R237"/>
      <c r="S237"/>
      <c r="T237"/>
    </row>
    <row r="238" spans="1:20" x14ac:dyDescent="0.3">
      <c r="A238" s="85">
        <v>15</v>
      </c>
      <c r="B238" s="55" t="s">
        <v>60</v>
      </c>
      <c r="C238" s="52" t="s">
        <v>198</v>
      </c>
      <c r="D238" s="52" t="s">
        <v>122</v>
      </c>
      <c r="E238" s="152">
        <v>0.61</v>
      </c>
      <c r="F238" s="152">
        <v>8.52</v>
      </c>
      <c r="G238" s="100" t="s">
        <v>334</v>
      </c>
      <c r="P238"/>
      <c r="Q238"/>
      <c r="R238"/>
      <c r="S238"/>
      <c r="T238"/>
    </row>
    <row r="239" spans="1:20" x14ac:dyDescent="0.3">
      <c r="A239" s="85">
        <v>16</v>
      </c>
      <c r="B239" s="55" t="s">
        <v>32</v>
      </c>
      <c r="C239" s="52">
        <v>5</v>
      </c>
      <c r="D239" s="52" t="s">
        <v>123</v>
      </c>
      <c r="E239" s="152">
        <v>0.46</v>
      </c>
      <c r="F239" s="152">
        <v>8.98</v>
      </c>
      <c r="G239" s="100" t="s">
        <v>334</v>
      </c>
      <c r="P239"/>
      <c r="Q239"/>
      <c r="R239"/>
      <c r="S239"/>
      <c r="T239"/>
    </row>
    <row r="240" spans="1:20" x14ac:dyDescent="0.3">
      <c r="A240" s="85">
        <v>17</v>
      </c>
      <c r="B240" s="55" t="s">
        <v>33</v>
      </c>
      <c r="C240" s="52" t="s">
        <v>251</v>
      </c>
      <c r="D240" s="52" t="s">
        <v>113</v>
      </c>
      <c r="E240" s="152">
        <v>0.45</v>
      </c>
      <c r="F240" s="152">
        <v>9.43</v>
      </c>
      <c r="G240" s="100" t="s">
        <v>334</v>
      </c>
      <c r="P240"/>
      <c r="Q240"/>
      <c r="R240"/>
      <c r="S240"/>
      <c r="T240"/>
    </row>
    <row r="241" spans="1:20" x14ac:dyDescent="0.3">
      <c r="A241" s="85">
        <v>18</v>
      </c>
      <c r="B241" s="55" t="s">
        <v>34</v>
      </c>
      <c r="C241" s="52">
        <v>2</v>
      </c>
      <c r="D241" s="52" t="s">
        <v>120</v>
      </c>
      <c r="E241" s="152">
        <v>0.61</v>
      </c>
      <c r="F241" s="152">
        <v>10.039999999999999</v>
      </c>
      <c r="G241" s="100" t="s">
        <v>334</v>
      </c>
      <c r="P241"/>
      <c r="Q241"/>
      <c r="R241"/>
      <c r="S241"/>
      <c r="T241"/>
    </row>
    <row r="242" spans="1:20" x14ac:dyDescent="0.3">
      <c r="A242" s="85">
        <v>19</v>
      </c>
      <c r="B242" s="55" t="s">
        <v>70</v>
      </c>
      <c r="C242" s="52">
        <v>21</v>
      </c>
      <c r="D242" s="52" t="s">
        <v>126</v>
      </c>
      <c r="E242" s="152">
        <v>0.41</v>
      </c>
      <c r="F242" s="152">
        <v>10.45</v>
      </c>
      <c r="G242" s="100" t="s">
        <v>334</v>
      </c>
      <c r="P242"/>
      <c r="Q242"/>
      <c r="R242"/>
      <c r="S242"/>
      <c r="T242"/>
    </row>
    <row r="243" spans="1:20" x14ac:dyDescent="0.3">
      <c r="A243" s="85">
        <v>20</v>
      </c>
      <c r="B243" s="55" t="s">
        <v>35</v>
      </c>
      <c r="C243" s="52">
        <v>1</v>
      </c>
      <c r="D243" s="52" t="s">
        <v>103</v>
      </c>
      <c r="E243" s="152">
        <v>0.3</v>
      </c>
      <c r="F243" s="152">
        <v>10.75</v>
      </c>
      <c r="G243" s="100" t="s">
        <v>334</v>
      </c>
      <c r="P243"/>
      <c r="Q243"/>
      <c r="R243"/>
      <c r="S243"/>
      <c r="T243"/>
    </row>
    <row r="244" spans="1:20" x14ac:dyDescent="0.3">
      <c r="A244" s="85">
        <v>21</v>
      </c>
      <c r="B244" s="55" t="s">
        <v>36</v>
      </c>
      <c r="C244" s="52" t="s">
        <v>417</v>
      </c>
      <c r="D244" s="55" t="s">
        <v>413</v>
      </c>
      <c r="E244" s="152">
        <v>0.89</v>
      </c>
      <c r="F244" s="152">
        <v>11.64</v>
      </c>
      <c r="G244" s="100" t="s">
        <v>334</v>
      </c>
      <c r="P244"/>
      <c r="Q244"/>
      <c r="R244"/>
      <c r="S244"/>
      <c r="T244"/>
    </row>
    <row r="245" spans="1:20" x14ac:dyDescent="0.3">
      <c r="A245" s="85">
        <v>22</v>
      </c>
      <c r="B245" s="55" t="s">
        <v>37</v>
      </c>
      <c r="C245" s="52" t="s">
        <v>264</v>
      </c>
      <c r="D245" s="52" t="s">
        <v>130</v>
      </c>
      <c r="E245" s="152">
        <v>0.51</v>
      </c>
      <c r="F245" s="152">
        <v>12.15</v>
      </c>
      <c r="G245" s="100" t="s">
        <v>334</v>
      </c>
      <c r="P245"/>
      <c r="Q245"/>
      <c r="R245"/>
      <c r="S245"/>
      <c r="T245"/>
    </row>
    <row r="246" spans="1:20" x14ac:dyDescent="0.3">
      <c r="A246" s="85">
        <v>23</v>
      </c>
      <c r="B246" s="55" t="s">
        <v>319</v>
      </c>
      <c r="C246" s="52" t="s">
        <v>256</v>
      </c>
      <c r="D246" s="52" t="s">
        <v>101</v>
      </c>
      <c r="E246" s="152">
        <v>0.73</v>
      </c>
      <c r="F246" s="152">
        <v>12.88</v>
      </c>
      <c r="G246" s="100" t="s">
        <v>334</v>
      </c>
      <c r="P246"/>
      <c r="Q246"/>
      <c r="R246"/>
      <c r="S246"/>
      <c r="T246"/>
    </row>
    <row r="247" spans="1:20" x14ac:dyDescent="0.3">
      <c r="A247" s="85">
        <v>24</v>
      </c>
      <c r="B247" s="55" t="s">
        <v>38</v>
      </c>
      <c r="C247" s="52" t="s">
        <v>269</v>
      </c>
      <c r="D247" s="52" t="s">
        <v>100</v>
      </c>
      <c r="E247" s="152">
        <v>1.2</v>
      </c>
      <c r="F247" s="152">
        <v>14.08</v>
      </c>
      <c r="G247" s="100" t="s">
        <v>334</v>
      </c>
      <c r="P247"/>
      <c r="Q247"/>
      <c r="R247"/>
      <c r="S247"/>
      <c r="T247"/>
    </row>
    <row r="248" spans="1:20" x14ac:dyDescent="0.3">
      <c r="A248" s="85">
        <v>25</v>
      </c>
      <c r="B248" s="55" t="s">
        <v>39</v>
      </c>
      <c r="C248" s="52">
        <v>44</v>
      </c>
      <c r="D248" s="52" t="s">
        <v>129</v>
      </c>
      <c r="E248" s="152">
        <v>0.33</v>
      </c>
      <c r="F248" s="152">
        <v>14.41</v>
      </c>
      <c r="G248" s="100" t="s">
        <v>334</v>
      </c>
      <c r="P248"/>
      <c r="Q248"/>
      <c r="R248"/>
      <c r="S248"/>
      <c r="T248"/>
    </row>
    <row r="249" spans="1:20" x14ac:dyDescent="0.3">
      <c r="A249" s="85">
        <v>26</v>
      </c>
      <c r="B249" s="55" t="s">
        <v>40</v>
      </c>
      <c r="C249" s="52">
        <v>10</v>
      </c>
      <c r="D249" s="55" t="s">
        <v>415</v>
      </c>
      <c r="E249" s="152">
        <v>0.36</v>
      </c>
      <c r="F249" s="152">
        <v>14.77</v>
      </c>
      <c r="G249" s="100" t="s">
        <v>334</v>
      </c>
      <c r="P249"/>
      <c r="Q249"/>
      <c r="R249"/>
      <c r="S249"/>
      <c r="T249"/>
    </row>
    <row r="250" spans="1:20" x14ac:dyDescent="0.3">
      <c r="A250" s="85">
        <v>27</v>
      </c>
      <c r="B250" s="55" t="s">
        <v>6</v>
      </c>
      <c r="C250" s="52">
        <v>9</v>
      </c>
      <c r="D250" s="52" t="s">
        <v>124</v>
      </c>
      <c r="E250" s="152">
        <v>0.78</v>
      </c>
      <c r="F250" s="152">
        <v>15.55</v>
      </c>
      <c r="G250" s="100"/>
      <c r="P250"/>
      <c r="Q250"/>
      <c r="R250"/>
      <c r="S250"/>
      <c r="T250"/>
    </row>
    <row r="251" spans="1:20" x14ac:dyDescent="0.3">
      <c r="P251"/>
      <c r="Q251"/>
      <c r="R251"/>
      <c r="S251"/>
      <c r="T251"/>
    </row>
    <row r="252" spans="1:20" x14ac:dyDescent="0.3">
      <c r="P252"/>
      <c r="Q252"/>
      <c r="R252"/>
      <c r="S252"/>
      <c r="T252"/>
    </row>
    <row r="253" spans="1:20" ht="18.75" customHeight="1" x14ac:dyDescent="0.3">
      <c r="A253" s="188" t="s">
        <v>407</v>
      </c>
      <c r="B253" s="188"/>
      <c r="C253" s="188"/>
      <c r="D253" s="188"/>
      <c r="E253" s="188"/>
      <c r="F253" s="188"/>
      <c r="G253" s="188"/>
      <c r="I253" s="189" t="s">
        <v>337</v>
      </c>
      <c r="J253" s="190" t="s">
        <v>326</v>
      </c>
      <c r="K253" s="190"/>
      <c r="L253" s="190"/>
      <c r="M253" s="190"/>
      <c r="N253" s="190"/>
      <c r="P253"/>
      <c r="Q253"/>
      <c r="R253"/>
      <c r="S253"/>
      <c r="T253"/>
    </row>
    <row r="254" spans="1:20" ht="15" customHeight="1" x14ac:dyDescent="0.3">
      <c r="A254" s="191" t="s">
        <v>339</v>
      </c>
      <c r="B254" s="191"/>
      <c r="C254" s="191"/>
      <c r="D254" s="191"/>
      <c r="E254" s="191"/>
      <c r="F254" s="191"/>
      <c r="G254" s="191"/>
      <c r="I254" s="189"/>
      <c r="J254" s="192" t="s">
        <v>338</v>
      </c>
      <c r="K254" s="192"/>
      <c r="L254" s="192"/>
      <c r="M254" s="192"/>
      <c r="N254" s="192"/>
      <c r="P254"/>
      <c r="Q254"/>
      <c r="R254"/>
      <c r="S254"/>
      <c r="T254"/>
    </row>
    <row r="255" spans="1:20" x14ac:dyDescent="0.3">
      <c r="A255" s="67" t="s">
        <v>3</v>
      </c>
      <c r="B255" s="67" t="s">
        <v>76</v>
      </c>
      <c r="C255" s="67" t="s">
        <v>275</v>
      </c>
      <c r="D255" s="67" t="s">
        <v>210</v>
      </c>
      <c r="E255" s="151" t="s">
        <v>8</v>
      </c>
      <c r="F255" s="151" t="s">
        <v>700</v>
      </c>
      <c r="G255" s="67" t="s">
        <v>322</v>
      </c>
      <c r="P255"/>
      <c r="Q255"/>
      <c r="R255"/>
      <c r="S255"/>
      <c r="T255"/>
    </row>
    <row r="256" spans="1:20" x14ac:dyDescent="0.3">
      <c r="A256" s="85">
        <v>1</v>
      </c>
      <c r="B256" s="55" t="s">
        <v>6</v>
      </c>
      <c r="C256" s="52">
        <v>9</v>
      </c>
      <c r="D256" s="52" t="s">
        <v>124</v>
      </c>
      <c r="E256" s="152"/>
      <c r="F256" s="152"/>
      <c r="G256" s="100"/>
      <c r="P256"/>
      <c r="Q256"/>
      <c r="R256"/>
      <c r="S256"/>
      <c r="T256"/>
    </row>
    <row r="257" spans="1:20" x14ac:dyDescent="0.3">
      <c r="A257" s="85">
        <v>2</v>
      </c>
      <c r="B257" s="55" t="s">
        <v>85</v>
      </c>
      <c r="C257" s="52">
        <v>12</v>
      </c>
      <c r="D257" s="52" t="s">
        <v>97</v>
      </c>
      <c r="E257" s="152">
        <v>0.93</v>
      </c>
      <c r="F257" s="152">
        <v>0.93</v>
      </c>
      <c r="G257" s="100" t="s">
        <v>334</v>
      </c>
      <c r="P257"/>
      <c r="Q257"/>
      <c r="R257"/>
      <c r="S257"/>
      <c r="T257"/>
    </row>
    <row r="258" spans="1:20" x14ac:dyDescent="0.3">
      <c r="A258" s="85">
        <v>3</v>
      </c>
      <c r="B258" s="55" t="s">
        <v>25</v>
      </c>
      <c r="C258" s="52">
        <v>14</v>
      </c>
      <c r="D258" s="52" t="s">
        <v>98</v>
      </c>
      <c r="E258" s="152">
        <v>0.92</v>
      </c>
      <c r="F258" s="152">
        <v>1.85</v>
      </c>
      <c r="G258" s="100" t="s">
        <v>334</v>
      </c>
      <c r="P258"/>
      <c r="Q258"/>
      <c r="R258"/>
      <c r="S258"/>
      <c r="T258"/>
    </row>
    <row r="259" spans="1:20" x14ac:dyDescent="0.3">
      <c r="A259" s="85">
        <v>4</v>
      </c>
      <c r="B259" s="55" t="s">
        <v>27</v>
      </c>
      <c r="C259" s="52" t="s">
        <v>249</v>
      </c>
      <c r="D259" s="55" t="s">
        <v>421</v>
      </c>
      <c r="E259" s="152">
        <v>0.59</v>
      </c>
      <c r="F259" s="152">
        <v>2.44</v>
      </c>
      <c r="G259" s="100" t="s">
        <v>334</v>
      </c>
      <c r="P259"/>
      <c r="Q259"/>
      <c r="R259"/>
      <c r="S259"/>
      <c r="T259"/>
    </row>
    <row r="260" spans="1:20" x14ac:dyDescent="0.3">
      <c r="A260" s="85">
        <v>5</v>
      </c>
      <c r="B260" s="55" t="s">
        <v>191</v>
      </c>
      <c r="C260" s="52">
        <v>45</v>
      </c>
      <c r="D260" s="52" t="s">
        <v>116</v>
      </c>
      <c r="E260" s="152">
        <v>0.49</v>
      </c>
      <c r="F260" s="152">
        <v>2.93</v>
      </c>
      <c r="G260" s="100" t="s">
        <v>334</v>
      </c>
      <c r="P260"/>
      <c r="Q260"/>
      <c r="R260"/>
      <c r="S260"/>
      <c r="T260"/>
    </row>
    <row r="261" spans="1:20" x14ac:dyDescent="0.3">
      <c r="A261" s="85">
        <v>6</v>
      </c>
      <c r="B261" s="55" t="s">
        <v>188</v>
      </c>
      <c r="C261" s="52">
        <v>27</v>
      </c>
      <c r="D261" s="52" t="s">
        <v>282</v>
      </c>
      <c r="E261" s="152">
        <v>0.2</v>
      </c>
      <c r="F261" s="152">
        <v>3.13</v>
      </c>
      <c r="G261" s="100" t="s">
        <v>334</v>
      </c>
      <c r="P261"/>
      <c r="Q261"/>
      <c r="R261"/>
      <c r="S261"/>
      <c r="T261"/>
    </row>
    <row r="262" spans="1:20" x14ac:dyDescent="0.3">
      <c r="A262" s="85">
        <v>7</v>
      </c>
      <c r="B262" s="55" t="s">
        <v>29</v>
      </c>
      <c r="C262" s="52" t="s">
        <v>260</v>
      </c>
      <c r="D262" s="52" t="s">
        <v>115</v>
      </c>
      <c r="E262" s="152">
        <v>0.43</v>
      </c>
      <c r="F262" s="152">
        <v>3.56</v>
      </c>
      <c r="G262" s="100" t="s">
        <v>334</v>
      </c>
      <c r="P262"/>
      <c r="Q262"/>
      <c r="R262"/>
      <c r="S262"/>
      <c r="T262"/>
    </row>
    <row r="263" spans="1:20" x14ac:dyDescent="0.3">
      <c r="A263" s="85">
        <v>8</v>
      </c>
      <c r="B263" s="55" t="s">
        <v>30</v>
      </c>
      <c r="C263" s="52" t="s">
        <v>259</v>
      </c>
      <c r="D263" s="52" t="s">
        <v>127</v>
      </c>
      <c r="E263" s="152">
        <v>0.41</v>
      </c>
      <c r="F263" s="152">
        <v>3.97</v>
      </c>
      <c r="G263" s="100" t="s">
        <v>334</v>
      </c>
      <c r="P263"/>
      <c r="Q263"/>
      <c r="R263"/>
      <c r="S263"/>
      <c r="T263"/>
    </row>
    <row r="264" spans="1:20" x14ac:dyDescent="0.3">
      <c r="A264" s="85">
        <v>9</v>
      </c>
      <c r="B264" s="55" t="s">
        <v>60</v>
      </c>
      <c r="C264" s="52" t="s">
        <v>198</v>
      </c>
      <c r="D264" s="52" t="s">
        <v>122</v>
      </c>
      <c r="E264" s="152">
        <v>0.61</v>
      </c>
      <c r="F264" s="152">
        <v>4.58</v>
      </c>
      <c r="G264" s="100" t="s">
        <v>334</v>
      </c>
      <c r="P264"/>
      <c r="Q264"/>
      <c r="R264"/>
      <c r="S264"/>
      <c r="T264"/>
    </row>
    <row r="265" spans="1:20" x14ac:dyDescent="0.3">
      <c r="A265" s="85">
        <v>10</v>
      </c>
      <c r="B265" s="55" t="s">
        <v>32</v>
      </c>
      <c r="C265" s="52">
        <v>5</v>
      </c>
      <c r="D265" s="52" t="s">
        <v>123</v>
      </c>
      <c r="E265" s="152">
        <v>0.46</v>
      </c>
      <c r="F265" s="152">
        <v>5.04</v>
      </c>
      <c r="G265" s="100" t="s">
        <v>334</v>
      </c>
      <c r="P265"/>
      <c r="Q265"/>
      <c r="R265"/>
      <c r="S265"/>
      <c r="T265"/>
    </row>
    <row r="266" spans="1:20" x14ac:dyDescent="0.3">
      <c r="A266" s="85">
        <v>11</v>
      </c>
      <c r="B266" s="55" t="s">
        <v>33</v>
      </c>
      <c r="C266" s="52" t="s">
        <v>251</v>
      </c>
      <c r="D266" s="52" t="s">
        <v>113</v>
      </c>
      <c r="E266" s="152">
        <v>0.45</v>
      </c>
      <c r="F266" s="152">
        <v>5.49</v>
      </c>
      <c r="G266" s="100" t="s">
        <v>334</v>
      </c>
      <c r="P266"/>
      <c r="Q266"/>
      <c r="R266"/>
      <c r="S266"/>
      <c r="T266"/>
    </row>
    <row r="267" spans="1:20" x14ac:dyDescent="0.3">
      <c r="A267" s="85">
        <v>12</v>
      </c>
      <c r="B267" s="55" t="s">
        <v>34</v>
      </c>
      <c r="C267" s="52">
        <v>2</v>
      </c>
      <c r="D267" s="52" t="s">
        <v>120</v>
      </c>
      <c r="E267" s="152">
        <v>0.61</v>
      </c>
      <c r="F267" s="152">
        <v>6.1</v>
      </c>
      <c r="G267" s="100" t="s">
        <v>334</v>
      </c>
      <c r="P267"/>
      <c r="Q267"/>
      <c r="R267"/>
      <c r="S267"/>
      <c r="T267"/>
    </row>
    <row r="268" spans="1:20" x14ac:dyDescent="0.3">
      <c r="A268" s="85">
        <v>13</v>
      </c>
      <c r="B268" s="55" t="s">
        <v>70</v>
      </c>
      <c r="C268" s="52">
        <v>21</v>
      </c>
      <c r="D268" s="52" t="s">
        <v>126</v>
      </c>
      <c r="E268" s="152">
        <v>0.41</v>
      </c>
      <c r="F268" s="152">
        <v>6.51</v>
      </c>
      <c r="G268" s="100" t="s">
        <v>334</v>
      </c>
      <c r="P268"/>
      <c r="Q268"/>
      <c r="R268"/>
      <c r="S268"/>
      <c r="T268"/>
    </row>
    <row r="269" spans="1:20" x14ac:dyDescent="0.3">
      <c r="A269" s="85">
        <v>14</v>
      </c>
      <c r="B269" s="55" t="s">
        <v>35</v>
      </c>
      <c r="C269" s="52">
        <v>1</v>
      </c>
      <c r="D269" s="52" t="s">
        <v>103</v>
      </c>
      <c r="E269" s="152">
        <v>0.3</v>
      </c>
      <c r="F269" s="152">
        <v>6.81</v>
      </c>
      <c r="G269" s="100" t="s">
        <v>334</v>
      </c>
      <c r="P269"/>
      <c r="Q269"/>
      <c r="R269"/>
      <c r="S269"/>
      <c r="T269"/>
    </row>
    <row r="270" spans="1:20" x14ac:dyDescent="0.3">
      <c r="A270" s="85">
        <v>15</v>
      </c>
      <c r="B270" s="55" t="s">
        <v>36</v>
      </c>
      <c r="C270" s="52" t="s">
        <v>417</v>
      </c>
      <c r="D270" s="55" t="s">
        <v>413</v>
      </c>
      <c r="E270" s="152">
        <v>0.89</v>
      </c>
      <c r="F270" s="152">
        <v>7.7</v>
      </c>
      <c r="G270" s="100" t="s">
        <v>334</v>
      </c>
    </row>
    <row r="271" spans="1:20" x14ac:dyDescent="0.3">
      <c r="A271" s="85">
        <v>16</v>
      </c>
      <c r="B271" s="55" t="s">
        <v>37</v>
      </c>
      <c r="C271" s="52" t="s">
        <v>264</v>
      </c>
      <c r="D271" s="52" t="s">
        <v>130</v>
      </c>
      <c r="E271" s="152">
        <v>0.51</v>
      </c>
      <c r="F271" s="152">
        <v>8.2100000000000009</v>
      </c>
      <c r="G271" s="100" t="s">
        <v>334</v>
      </c>
    </row>
    <row r="272" spans="1:20" x14ac:dyDescent="0.3">
      <c r="A272" s="85">
        <v>17</v>
      </c>
      <c r="B272" s="55" t="s">
        <v>319</v>
      </c>
      <c r="C272" s="52" t="s">
        <v>256</v>
      </c>
      <c r="D272" s="52" t="s">
        <v>101</v>
      </c>
      <c r="E272" s="152">
        <v>0.73</v>
      </c>
      <c r="F272" s="152">
        <v>8.94</v>
      </c>
      <c r="G272" s="100" t="s">
        <v>334</v>
      </c>
    </row>
    <row r="273" spans="1:14" x14ac:dyDescent="0.3">
      <c r="A273" s="85">
        <v>18</v>
      </c>
      <c r="B273" s="55" t="s">
        <v>38</v>
      </c>
      <c r="C273" s="52" t="s">
        <v>269</v>
      </c>
      <c r="D273" s="52" t="s">
        <v>100</v>
      </c>
      <c r="E273" s="152">
        <v>1.2</v>
      </c>
      <c r="F273" s="152">
        <v>10.14</v>
      </c>
      <c r="G273" s="100" t="s">
        <v>334</v>
      </c>
    </row>
    <row r="274" spans="1:14" x14ac:dyDescent="0.3">
      <c r="A274" s="85">
        <v>19</v>
      </c>
      <c r="B274" s="55" t="s">
        <v>39</v>
      </c>
      <c r="C274" s="52">
        <v>44</v>
      </c>
      <c r="D274" s="52" t="s">
        <v>129</v>
      </c>
      <c r="E274" s="152">
        <v>0.33</v>
      </c>
      <c r="F274" s="152">
        <v>10.47</v>
      </c>
      <c r="G274" s="100" t="s">
        <v>334</v>
      </c>
    </row>
    <row r="275" spans="1:14" x14ac:dyDescent="0.3">
      <c r="A275" s="85">
        <v>20</v>
      </c>
      <c r="B275" s="55" t="s">
        <v>40</v>
      </c>
      <c r="C275" s="52">
        <v>10</v>
      </c>
      <c r="D275" s="55" t="s">
        <v>415</v>
      </c>
      <c r="E275" s="152">
        <v>0.36</v>
      </c>
      <c r="F275" s="152">
        <v>10.83</v>
      </c>
      <c r="G275" s="100" t="s">
        <v>334</v>
      </c>
    </row>
    <row r="276" spans="1:14" x14ac:dyDescent="0.3">
      <c r="A276" s="85">
        <v>21</v>
      </c>
      <c r="B276" s="55" t="s">
        <v>54</v>
      </c>
      <c r="C276" s="52" t="s">
        <v>273</v>
      </c>
      <c r="D276" s="52" t="s">
        <v>119</v>
      </c>
      <c r="E276" s="152">
        <v>0.61</v>
      </c>
      <c r="F276" s="152">
        <v>11.44</v>
      </c>
      <c r="G276" s="100" t="s">
        <v>334</v>
      </c>
    </row>
    <row r="277" spans="1:14" x14ac:dyDescent="0.3">
      <c r="A277" s="85">
        <v>22</v>
      </c>
      <c r="B277" s="55" t="s">
        <v>23</v>
      </c>
      <c r="C277" s="52" t="s">
        <v>271</v>
      </c>
      <c r="D277" s="52" t="s">
        <v>128</v>
      </c>
      <c r="E277" s="152">
        <v>0.42</v>
      </c>
      <c r="F277" s="152">
        <v>11.86</v>
      </c>
      <c r="G277" s="100" t="s">
        <v>334</v>
      </c>
    </row>
    <row r="278" spans="1:14" x14ac:dyDescent="0.3">
      <c r="A278" s="85">
        <v>23</v>
      </c>
      <c r="B278" s="55" t="s">
        <v>24</v>
      </c>
      <c r="C278" s="52">
        <v>42</v>
      </c>
      <c r="D278" s="52" t="s">
        <v>117</v>
      </c>
      <c r="E278" s="152">
        <v>0.64</v>
      </c>
      <c r="F278" s="152">
        <v>12.5</v>
      </c>
      <c r="G278" s="100" t="s">
        <v>334</v>
      </c>
    </row>
    <row r="279" spans="1:14" x14ac:dyDescent="0.3">
      <c r="A279" s="85">
        <v>24</v>
      </c>
      <c r="B279" s="55" t="s">
        <v>62</v>
      </c>
      <c r="C279" s="52">
        <v>40</v>
      </c>
      <c r="D279" s="52" t="s">
        <v>114</v>
      </c>
      <c r="E279" s="152">
        <v>0.41</v>
      </c>
      <c r="F279" s="152">
        <v>12.91</v>
      </c>
      <c r="G279" s="100" t="s">
        <v>334</v>
      </c>
    </row>
    <row r="280" spans="1:14" x14ac:dyDescent="0.3">
      <c r="A280" s="85">
        <v>25</v>
      </c>
      <c r="B280" s="55" t="s">
        <v>23</v>
      </c>
      <c r="C280" s="52" t="s">
        <v>272</v>
      </c>
      <c r="D280" s="52" t="s">
        <v>128</v>
      </c>
      <c r="E280" s="152">
        <v>1.53</v>
      </c>
      <c r="F280" s="152">
        <v>14.44</v>
      </c>
      <c r="G280" s="100" t="s">
        <v>334</v>
      </c>
    </row>
    <row r="281" spans="1:14" x14ac:dyDescent="0.3">
      <c r="A281" s="85">
        <v>26</v>
      </c>
      <c r="B281" s="55" t="s">
        <v>84</v>
      </c>
      <c r="C281" s="52" t="s">
        <v>255</v>
      </c>
      <c r="D281" s="52" t="s">
        <v>125</v>
      </c>
      <c r="E281" s="152">
        <v>0.46</v>
      </c>
      <c r="F281" s="152">
        <v>14.9</v>
      </c>
      <c r="G281" s="100" t="s">
        <v>334</v>
      </c>
    </row>
    <row r="282" spans="1:14" x14ac:dyDescent="0.3">
      <c r="A282" s="85">
        <v>27</v>
      </c>
      <c r="B282" s="55" t="s">
        <v>6</v>
      </c>
      <c r="C282" s="52">
        <v>9</v>
      </c>
      <c r="D282" s="52" t="s">
        <v>124</v>
      </c>
      <c r="E282" s="152">
        <v>0.56999999999999995</v>
      </c>
      <c r="F282" s="152">
        <v>15.47</v>
      </c>
      <c r="G282" s="100"/>
    </row>
    <row r="285" spans="1:14" ht="18.75" customHeight="1" x14ac:dyDescent="0.3">
      <c r="A285" s="188" t="s">
        <v>408</v>
      </c>
      <c r="B285" s="188"/>
      <c r="C285" s="188"/>
      <c r="D285" s="188"/>
      <c r="E285" s="188"/>
      <c r="F285" s="188"/>
      <c r="G285" s="188"/>
      <c r="I285" s="189" t="s">
        <v>337</v>
      </c>
      <c r="J285" s="190" t="s">
        <v>341</v>
      </c>
      <c r="K285" s="190"/>
      <c r="L285" s="190"/>
      <c r="M285" s="190"/>
      <c r="N285" s="190"/>
    </row>
    <row r="286" spans="1:14" ht="15" customHeight="1" x14ac:dyDescent="0.3">
      <c r="A286" s="191" t="s">
        <v>339</v>
      </c>
      <c r="B286" s="191"/>
      <c r="C286" s="191"/>
      <c r="D286" s="191"/>
      <c r="E286" s="191"/>
      <c r="F286" s="191"/>
      <c r="G286" s="191"/>
      <c r="I286" s="189"/>
      <c r="J286" s="197" t="s">
        <v>340</v>
      </c>
      <c r="K286" s="197"/>
      <c r="L286" s="197"/>
      <c r="M286" s="197"/>
      <c r="N286" s="197"/>
    </row>
    <row r="287" spans="1:14" x14ac:dyDescent="0.3">
      <c r="A287" s="67" t="s">
        <v>3</v>
      </c>
      <c r="B287" s="67" t="s">
        <v>76</v>
      </c>
      <c r="C287" s="67" t="s">
        <v>275</v>
      </c>
      <c r="D287" s="67" t="s">
        <v>210</v>
      </c>
      <c r="E287" s="151" t="s">
        <v>8</v>
      </c>
      <c r="F287" s="151" t="s">
        <v>700</v>
      </c>
      <c r="G287" s="67" t="s">
        <v>322</v>
      </c>
    </row>
    <row r="288" spans="1:14" x14ac:dyDescent="0.3">
      <c r="A288" s="85">
        <v>1</v>
      </c>
      <c r="B288" s="55" t="s">
        <v>6</v>
      </c>
      <c r="C288" s="52">
        <v>9</v>
      </c>
      <c r="D288" s="52" t="s">
        <v>124</v>
      </c>
      <c r="E288" s="152"/>
      <c r="F288" s="152"/>
      <c r="G288" s="100"/>
    </row>
    <row r="289" spans="1:7" x14ac:dyDescent="0.3">
      <c r="A289" s="85">
        <v>2</v>
      </c>
      <c r="B289" s="55" t="s">
        <v>85</v>
      </c>
      <c r="C289" s="52">
        <v>12</v>
      </c>
      <c r="D289" s="52" t="s">
        <v>97</v>
      </c>
      <c r="E289" s="152">
        <v>0.93</v>
      </c>
      <c r="F289" s="152">
        <v>0.93</v>
      </c>
      <c r="G289" s="100" t="s">
        <v>334</v>
      </c>
    </row>
    <row r="290" spans="1:7" x14ac:dyDescent="0.3">
      <c r="A290" s="85">
        <v>3</v>
      </c>
      <c r="B290" s="55" t="s">
        <v>26</v>
      </c>
      <c r="C290" s="52">
        <v>13</v>
      </c>
      <c r="D290" s="52" t="s">
        <v>99</v>
      </c>
      <c r="E290" s="152">
        <v>1.59</v>
      </c>
      <c r="F290" s="152">
        <v>2.52</v>
      </c>
      <c r="G290" s="100" t="s">
        <v>334</v>
      </c>
    </row>
    <row r="291" spans="1:7" x14ac:dyDescent="0.3">
      <c r="A291" s="85">
        <v>4</v>
      </c>
      <c r="B291" s="55" t="s">
        <v>27</v>
      </c>
      <c r="C291" s="52" t="s">
        <v>249</v>
      </c>
      <c r="D291" s="55" t="s">
        <v>421</v>
      </c>
      <c r="E291" s="152">
        <v>0.6</v>
      </c>
      <c r="F291" s="152">
        <v>3.12</v>
      </c>
      <c r="G291" s="100" t="s">
        <v>334</v>
      </c>
    </row>
    <row r="292" spans="1:7" x14ac:dyDescent="0.3">
      <c r="A292" s="85">
        <v>5</v>
      </c>
      <c r="B292" s="55" t="s">
        <v>191</v>
      </c>
      <c r="C292" s="52">
        <v>45</v>
      </c>
      <c r="D292" s="52" t="s">
        <v>116</v>
      </c>
      <c r="E292" s="152">
        <v>0.49</v>
      </c>
      <c r="F292" s="152">
        <v>3.61</v>
      </c>
      <c r="G292" s="100" t="s">
        <v>334</v>
      </c>
    </row>
    <row r="293" spans="1:7" x14ac:dyDescent="0.3">
      <c r="A293" s="85">
        <v>6</v>
      </c>
      <c r="B293" s="55" t="s">
        <v>188</v>
      </c>
      <c r="C293" s="52">
        <v>27</v>
      </c>
      <c r="D293" s="52" t="s">
        <v>282</v>
      </c>
      <c r="E293" s="152">
        <v>0.2</v>
      </c>
      <c r="F293" s="152">
        <v>3.81</v>
      </c>
      <c r="G293" s="100" t="s">
        <v>334</v>
      </c>
    </row>
    <row r="294" spans="1:7" x14ac:dyDescent="0.3">
      <c r="A294" s="85">
        <v>7</v>
      </c>
      <c r="B294" s="55" t="s">
        <v>29</v>
      </c>
      <c r="C294" s="52" t="s">
        <v>260</v>
      </c>
      <c r="D294" s="52" t="s">
        <v>115</v>
      </c>
      <c r="E294" s="152">
        <v>0.43</v>
      </c>
      <c r="F294" s="152">
        <v>4.24</v>
      </c>
      <c r="G294" s="100" t="s">
        <v>334</v>
      </c>
    </row>
    <row r="295" spans="1:7" x14ac:dyDescent="0.3">
      <c r="A295" s="85">
        <v>8</v>
      </c>
      <c r="B295" s="55" t="s">
        <v>30</v>
      </c>
      <c r="C295" s="52" t="s">
        <v>259</v>
      </c>
      <c r="D295" s="52" t="s">
        <v>127</v>
      </c>
      <c r="E295" s="152">
        <v>0.41</v>
      </c>
      <c r="F295" s="152">
        <v>4.6500000000000004</v>
      </c>
      <c r="G295" s="100" t="s">
        <v>334</v>
      </c>
    </row>
    <row r="296" spans="1:7" x14ac:dyDescent="0.3">
      <c r="A296" s="85">
        <v>9</v>
      </c>
      <c r="B296" s="55" t="s">
        <v>60</v>
      </c>
      <c r="C296" s="52" t="s">
        <v>198</v>
      </c>
      <c r="D296" s="52" t="s">
        <v>122</v>
      </c>
      <c r="E296" s="152">
        <v>0.61</v>
      </c>
      <c r="F296" s="152">
        <v>5.26</v>
      </c>
      <c r="G296" s="100" t="s">
        <v>334</v>
      </c>
    </row>
    <row r="297" spans="1:7" x14ac:dyDescent="0.3">
      <c r="A297" s="85">
        <v>10</v>
      </c>
      <c r="B297" s="55" t="s">
        <v>32</v>
      </c>
      <c r="C297" s="52">
        <v>5</v>
      </c>
      <c r="D297" s="52" t="s">
        <v>123</v>
      </c>
      <c r="E297" s="152">
        <v>0.46</v>
      </c>
      <c r="F297" s="152">
        <v>5.72</v>
      </c>
      <c r="G297" s="100" t="s">
        <v>334</v>
      </c>
    </row>
    <row r="298" spans="1:7" x14ac:dyDescent="0.3">
      <c r="A298" s="85">
        <v>11</v>
      </c>
      <c r="B298" s="55" t="s">
        <v>33</v>
      </c>
      <c r="C298" s="52" t="s">
        <v>251</v>
      </c>
      <c r="D298" s="52" t="s">
        <v>113</v>
      </c>
      <c r="E298" s="152">
        <v>0.45</v>
      </c>
      <c r="F298" s="152">
        <v>6.17</v>
      </c>
      <c r="G298" s="100" t="s">
        <v>334</v>
      </c>
    </row>
    <row r="299" spans="1:7" x14ac:dyDescent="0.3">
      <c r="A299" s="85">
        <v>12</v>
      </c>
      <c r="B299" s="55" t="s">
        <v>34</v>
      </c>
      <c r="C299" s="52">
        <v>2</v>
      </c>
      <c r="D299" s="52" t="s">
        <v>120</v>
      </c>
      <c r="E299" s="152">
        <v>0.61</v>
      </c>
      <c r="F299" s="152">
        <v>6.78</v>
      </c>
      <c r="G299" s="100" t="s">
        <v>334</v>
      </c>
    </row>
    <row r="300" spans="1:7" x14ac:dyDescent="0.3">
      <c r="A300" s="85">
        <v>13</v>
      </c>
      <c r="B300" s="55" t="s">
        <v>70</v>
      </c>
      <c r="C300" s="52">
        <v>21</v>
      </c>
      <c r="D300" s="52" t="s">
        <v>126</v>
      </c>
      <c r="E300" s="152">
        <v>0.41</v>
      </c>
      <c r="F300" s="152">
        <v>7.19</v>
      </c>
      <c r="G300" s="100" t="s">
        <v>334</v>
      </c>
    </row>
    <row r="301" spans="1:7" x14ac:dyDescent="0.3">
      <c r="A301" s="85">
        <v>14</v>
      </c>
      <c r="B301" s="55" t="s">
        <v>35</v>
      </c>
      <c r="C301" s="52">
        <v>1</v>
      </c>
      <c r="D301" s="52" t="s">
        <v>103</v>
      </c>
      <c r="E301" s="152">
        <v>0.3</v>
      </c>
      <c r="F301" s="152">
        <v>7.49</v>
      </c>
      <c r="G301" s="100" t="s">
        <v>334</v>
      </c>
    </row>
    <row r="302" spans="1:7" x14ac:dyDescent="0.3">
      <c r="A302" s="85">
        <v>15</v>
      </c>
      <c r="B302" s="55" t="s">
        <v>36</v>
      </c>
      <c r="C302" s="52" t="s">
        <v>417</v>
      </c>
      <c r="D302" s="55" t="s">
        <v>413</v>
      </c>
      <c r="E302" s="152">
        <v>0.89</v>
      </c>
      <c r="F302" s="152">
        <v>8.3800000000000008</v>
      </c>
      <c r="G302" s="100" t="s">
        <v>334</v>
      </c>
    </row>
    <row r="303" spans="1:7" x14ac:dyDescent="0.3">
      <c r="A303" s="85">
        <v>16</v>
      </c>
      <c r="B303" s="55" t="s">
        <v>37</v>
      </c>
      <c r="C303" s="52" t="s">
        <v>264</v>
      </c>
      <c r="D303" s="52" t="s">
        <v>130</v>
      </c>
      <c r="E303" s="152">
        <v>0.51</v>
      </c>
      <c r="F303" s="152">
        <v>8.89</v>
      </c>
      <c r="G303" s="100" t="s">
        <v>334</v>
      </c>
    </row>
    <row r="304" spans="1:7" x14ac:dyDescent="0.3">
      <c r="A304" s="85">
        <v>17</v>
      </c>
      <c r="B304" s="55" t="s">
        <v>319</v>
      </c>
      <c r="C304" s="52" t="s">
        <v>256</v>
      </c>
      <c r="D304" s="52" t="s">
        <v>101</v>
      </c>
      <c r="E304" s="152">
        <v>0.73</v>
      </c>
      <c r="F304" s="152">
        <v>9.6199999999999992</v>
      </c>
      <c r="G304" s="100" t="s">
        <v>334</v>
      </c>
    </row>
    <row r="305" spans="1:14" x14ac:dyDescent="0.3">
      <c r="A305" s="85">
        <v>18</v>
      </c>
      <c r="B305" s="55" t="s">
        <v>38</v>
      </c>
      <c r="C305" s="52" t="s">
        <v>269</v>
      </c>
      <c r="D305" s="52" t="s">
        <v>100</v>
      </c>
      <c r="E305" s="152">
        <v>1.2</v>
      </c>
      <c r="F305" s="152">
        <v>10.82</v>
      </c>
      <c r="G305" s="100" t="s">
        <v>334</v>
      </c>
    </row>
    <row r="306" spans="1:14" x14ac:dyDescent="0.3">
      <c r="A306" s="85">
        <v>19</v>
      </c>
      <c r="B306" s="55" t="s">
        <v>39</v>
      </c>
      <c r="C306" s="52">
        <v>44</v>
      </c>
      <c r="D306" s="52" t="s">
        <v>129</v>
      </c>
      <c r="E306" s="152">
        <v>0.33</v>
      </c>
      <c r="F306" s="152">
        <v>11.15</v>
      </c>
      <c r="G306" s="100" t="s">
        <v>334</v>
      </c>
    </row>
    <row r="307" spans="1:14" x14ac:dyDescent="0.3">
      <c r="A307" s="85">
        <v>20</v>
      </c>
      <c r="B307" s="55" t="s">
        <v>40</v>
      </c>
      <c r="C307" s="52">
        <v>10</v>
      </c>
      <c r="D307" s="55" t="s">
        <v>415</v>
      </c>
      <c r="E307" s="152">
        <v>0.36</v>
      </c>
      <c r="F307" s="152">
        <v>11.51</v>
      </c>
      <c r="G307" s="100" t="s">
        <v>334</v>
      </c>
    </row>
    <row r="308" spans="1:14" x14ac:dyDescent="0.3">
      <c r="A308" s="85">
        <v>21</v>
      </c>
      <c r="B308" s="55" t="s">
        <v>54</v>
      </c>
      <c r="C308" s="52" t="s">
        <v>273</v>
      </c>
      <c r="D308" s="52" t="s">
        <v>119</v>
      </c>
      <c r="E308" s="152">
        <v>0.61</v>
      </c>
      <c r="F308" s="152">
        <v>12.12</v>
      </c>
      <c r="G308" s="100" t="s">
        <v>334</v>
      </c>
    </row>
    <row r="309" spans="1:14" x14ac:dyDescent="0.3">
      <c r="A309" s="85">
        <v>22</v>
      </c>
      <c r="B309" s="55" t="s">
        <v>23</v>
      </c>
      <c r="C309" s="52" t="s">
        <v>271</v>
      </c>
      <c r="D309" s="52" t="s">
        <v>128</v>
      </c>
      <c r="E309" s="152">
        <v>0.42</v>
      </c>
      <c r="F309" s="152">
        <v>12.54</v>
      </c>
      <c r="G309" s="100" t="s">
        <v>334</v>
      </c>
    </row>
    <row r="310" spans="1:14" x14ac:dyDescent="0.3">
      <c r="A310" s="85">
        <v>23</v>
      </c>
      <c r="B310" s="55" t="s">
        <v>24</v>
      </c>
      <c r="C310" s="52">
        <v>42</v>
      </c>
      <c r="D310" s="52" t="s">
        <v>117</v>
      </c>
      <c r="E310" s="152">
        <v>0.64</v>
      </c>
      <c r="F310" s="152">
        <v>13.18</v>
      </c>
      <c r="G310" s="100" t="s">
        <v>334</v>
      </c>
    </row>
    <row r="311" spans="1:14" x14ac:dyDescent="0.3">
      <c r="A311" s="85">
        <v>24</v>
      </c>
      <c r="B311" s="55" t="s">
        <v>62</v>
      </c>
      <c r="C311" s="52">
        <v>40</v>
      </c>
      <c r="D311" s="52" t="s">
        <v>114</v>
      </c>
      <c r="E311" s="152">
        <v>0.41</v>
      </c>
      <c r="F311" s="152">
        <v>13.59</v>
      </c>
      <c r="G311" s="100" t="s">
        <v>334</v>
      </c>
    </row>
    <row r="312" spans="1:14" x14ac:dyDescent="0.3">
      <c r="A312" s="85">
        <v>25</v>
      </c>
      <c r="B312" s="55" t="s">
        <v>23</v>
      </c>
      <c r="C312" s="52" t="s">
        <v>272</v>
      </c>
      <c r="D312" s="52" t="s">
        <v>128</v>
      </c>
      <c r="E312" s="152">
        <v>1.53</v>
      </c>
      <c r="F312" s="152">
        <v>15.12</v>
      </c>
      <c r="G312" s="100" t="s">
        <v>334</v>
      </c>
    </row>
    <row r="313" spans="1:14" x14ac:dyDescent="0.3">
      <c r="A313" s="85">
        <v>26</v>
      </c>
      <c r="B313" s="55" t="s">
        <v>84</v>
      </c>
      <c r="C313" s="52" t="s">
        <v>255</v>
      </c>
      <c r="D313" s="52" t="s">
        <v>125</v>
      </c>
      <c r="E313" s="152">
        <v>0.46</v>
      </c>
      <c r="F313" s="152">
        <v>15.58</v>
      </c>
      <c r="G313" s="100" t="s">
        <v>334</v>
      </c>
    </row>
    <row r="314" spans="1:14" x14ac:dyDescent="0.3">
      <c r="A314" s="85">
        <v>27</v>
      </c>
      <c r="B314" s="55" t="s">
        <v>6</v>
      </c>
      <c r="C314" s="52">
        <v>9</v>
      </c>
      <c r="D314" s="52" t="s">
        <v>124</v>
      </c>
      <c r="E314" s="152">
        <v>0.56999999999999995</v>
      </c>
      <c r="F314" s="152">
        <v>16.149999999999999</v>
      </c>
      <c r="G314" s="100"/>
    </row>
    <row r="317" spans="1:14" ht="18.75" customHeight="1" x14ac:dyDescent="0.3">
      <c r="A317" s="188" t="s">
        <v>409</v>
      </c>
      <c r="B317" s="188"/>
      <c r="C317" s="188"/>
      <c r="D317" s="188"/>
      <c r="E317" s="188"/>
      <c r="F317" s="188"/>
      <c r="G317" s="188"/>
      <c r="I317" s="189">
        <v>2</v>
      </c>
      <c r="J317" s="196" t="s">
        <v>326</v>
      </c>
      <c r="K317" s="196"/>
      <c r="L317" s="196"/>
      <c r="M317" s="196"/>
      <c r="N317" s="196"/>
    </row>
    <row r="318" spans="1:14" ht="15" customHeight="1" x14ac:dyDescent="0.3">
      <c r="A318" s="191" t="s">
        <v>332</v>
      </c>
      <c r="B318" s="191"/>
      <c r="C318" s="191"/>
      <c r="D318" s="191"/>
      <c r="E318" s="191"/>
      <c r="F318" s="191"/>
      <c r="G318" s="191"/>
      <c r="I318" s="189"/>
      <c r="J318" s="196"/>
      <c r="K318" s="196"/>
      <c r="L318" s="196"/>
      <c r="M318" s="196"/>
      <c r="N318" s="196"/>
    </row>
    <row r="319" spans="1:14" x14ac:dyDescent="0.3">
      <c r="A319" s="67" t="s">
        <v>3</v>
      </c>
      <c r="B319" s="67" t="s">
        <v>76</v>
      </c>
      <c r="C319" s="67" t="s">
        <v>275</v>
      </c>
      <c r="D319" s="67" t="s">
        <v>210</v>
      </c>
      <c r="E319" s="151" t="s">
        <v>8</v>
      </c>
      <c r="F319" s="151" t="s">
        <v>700</v>
      </c>
      <c r="G319" s="67" t="s">
        <v>322</v>
      </c>
    </row>
    <row r="320" spans="1:14" x14ac:dyDescent="0.3">
      <c r="A320" s="85">
        <v>1</v>
      </c>
      <c r="B320" s="55" t="s">
        <v>333</v>
      </c>
      <c r="C320" s="52">
        <v>20</v>
      </c>
      <c r="D320" s="52" t="s">
        <v>280</v>
      </c>
      <c r="E320" s="152"/>
      <c r="F320" s="152"/>
      <c r="G320" s="100" t="s">
        <v>411</v>
      </c>
      <c r="H320" s="111" t="s">
        <v>343</v>
      </c>
    </row>
    <row r="321" spans="1:14" x14ac:dyDescent="0.3">
      <c r="A321" s="85">
        <v>2</v>
      </c>
      <c r="B321" s="55" t="s">
        <v>241</v>
      </c>
      <c r="C321" s="52" t="s">
        <v>233</v>
      </c>
      <c r="D321" s="52" t="s">
        <v>283</v>
      </c>
      <c r="E321" s="152">
        <v>0.4</v>
      </c>
      <c r="F321" s="152">
        <v>0.4</v>
      </c>
      <c r="G321" s="100" t="s">
        <v>334</v>
      </c>
    </row>
    <row r="322" spans="1:14" x14ac:dyDescent="0.3">
      <c r="A322" s="85">
        <v>3</v>
      </c>
      <c r="B322" s="55" t="s">
        <v>277</v>
      </c>
      <c r="C322" s="52" t="s">
        <v>265</v>
      </c>
      <c r="D322" s="52" t="s">
        <v>284</v>
      </c>
      <c r="E322" s="152">
        <v>1.27</v>
      </c>
      <c r="F322" s="152">
        <v>1.67</v>
      </c>
      <c r="G322" s="100" t="s">
        <v>334</v>
      </c>
    </row>
    <row r="323" spans="1:14" x14ac:dyDescent="0.3">
      <c r="A323" s="85">
        <v>4</v>
      </c>
      <c r="B323" s="55" t="s">
        <v>84</v>
      </c>
      <c r="C323" s="52" t="s">
        <v>255</v>
      </c>
      <c r="D323" s="52" t="s">
        <v>125</v>
      </c>
      <c r="E323" s="152">
        <v>0.41</v>
      </c>
      <c r="F323" s="152">
        <v>2.08</v>
      </c>
      <c r="G323" s="100" t="s">
        <v>334</v>
      </c>
    </row>
    <row r="324" spans="1:14" x14ac:dyDescent="0.3">
      <c r="A324" s="85">
        <v>5</v>
      </c>
      <c r="B324" s="55" t="s">
        <v>6</v>
      </c>
      <c r="C324" s="52">
        <v>9</v>
      </c>
      <c r="D324" s="52" t="s">
        <v>124</v>
      </c>
      <c r="E324" s="152">
        <v>0.56999999999999995</v>
      </c>
      <c r="F324" s="152">
        <v>2.65</v>
      </c>
      <c r="G324" s="100"/>
    </row>
    <row r="327" spans="1:14" ht="18.75" customHeight="1" x14ac:dyDescent="0.3">
      <c r="A327" s="188" t="s">
        <v>410</v>
      </c>
      <c r="B327" s="188"/>
      <c r="C327" s="188"/>
      <c r="D327" s="188"/>
      <c r="E327" s="188"/>
      <c r="F327" s="188"/>
      <c r="G327" s="188"/>
      <c r="I327" s="189" t="s">
        <v>369</v>
      </c>
      <c r="J327" s="196" t="s">
        <v>342</v>
      </c>
      <c r="K327" s="196"/>
      <c r="L327" s="196"/>
      <c r="M327" s="196"/>
      <c r="N327" s="196"/>
    </row>
    <row r="328" spans="1:14" ht="15" customHeight="1" x14ac:dyDescent="0.3">
      <c r="A328" s="191" t="s">
        <v>344</v>
      </c>
      <c r="B328" s="191"/>
      <c r="C328" s="191"/>
      <c r="D328" s="191"/>
      <c r="E328" s="191"/>
      <c r="F328" s="191"/>
      <c r="G328" s="191"/>
      <c r="I328" s="189"/>
      <c r="J328" s="196"/>
      <c r="K328" s="196"/>
      <c r="L328" s="196"/>
      <c r="M328" s="196"/>
      <c r="N328" s="196"/>
    </row>
    <row r="329" spans="1:14" x14ac:dyDescent="0.3">
      <c r="A329" s="67" t="s">
        <v>3</v>
      </c>
      <c r="B329" s="67" t="s">
        <v>76</v>
      </c>
      <c r="C329" s="67" t="s">
        <v>275</v>
      </c>
      <c r="D329" s="67" t="s">
        <v>210</v>
      </c>
      <c r="E329" s="151" t="s">
        <v>8</v>
      </c>
      <c r="F329" s="151" t="s">
        <v>700</v>
      </c>
      <c r="G329" s="67" t="s">
        <v>322</v>
      </c>
    </row>
    <row r="330" spans="1:14" x14ac:dyDescent="0.3">
      <c r="A330" s="85">
        <v>1</v>
      </c>
      <c r="B330" s="55" t="s">
        <v>6</v>
      </c>
      <c r="C330" s="52">
        <v>9</v>
      </c>
      <c r="D330" s="52" t="s">
        <v>124</v>
      </c>
      <c r="E330" s="152"/>
      <c r="F330" s="152"/>
      <c r="G330" s="100"/>
    </row>
    <row r="331" spans="1:14" x14ac:dyDescent="0.3">
      <c r="A331" s="85">
        <v>2</v>
      </c>
      <c r="B331" s="55" t="s">
        <v>84</v>
      </c>
      <c r="C331" s="52" t="s">
        <v>254</v>
      </c>
      <c r="D331" s="52" t="s">
        <v>125</v>
      </c>
      <c r="E331" s="152">
        <v>0.56999999999999995</v>
      </c>
      <c r="F331" s="152">
        <v>0.56999999999999995</v>
      </c>
      <c r="G331" s="100" t="s">
        <v>334</v>
      </c>
    </row>
    <row r="332" spans="1:14" x14ac:dyDescent="0.3">
      <c r="A332" s="85">
        <v>3</v>
      </c>
      <c r="B332" s="55" t="s">
        <v>277</v>
      </c>
      <c r="C332" s="52" t="s">
        <v>266</v>
      </c>
      <c r="D332" s="52" t="s">
        <v>284</v>
      </c>
      <c r="E332" s="152">
        <v>0.41</v>
      </c>
      <c r="F332" s="152">
        <v>0.98</v>
      </c>
      <c r="G332" s="100" t="s">
        <v>334</v>
      </c>
    </row>
    <row r="333" spans="1:14" x14ac:dyDescent="0.3">
      <c r="A333" s="85">
        <v>4</v>
      </c>
      <c r="B333" s="55" t="s">
        <v>241</v>
      </c>
      <c r="C333" s="52" t="s">
        <v>262</v>
      </c>
      <c r="D333" s="52" t="s">
        <v>283</v>
      </c>
      <c r="E333" s="152">
        <v>1.27</v>
      </c>
      <c r="F333" s="152">
        <v>2.25</v>
      </c>
      <c r="G333" s="100" t="s">
        <v>334</v>
      </c>
    </row>
    <row r="334" spans="1:14" x14ac:dyDescent="0.3">
      <c r="A334" s="85">
        <v>5</v>
      </c>
      <c r="B334" s="55" t="s">
        <v>333</v>
      </c>
      <c r="C334" s="52">
        <v>20</v>
      </c>
      <c r="D334" s="52" t="s">
        <v>280</v>
      </c>
      <c r="E334" s="152">
        <v>0.4</v>
      </c>
      <c r="F334" s="152">
        <v>2.65</v>
      </c>
      <c r="G334" s="100" t="s">
        <v>411</v>
      </c>
      <c r="H334" s="111" t="s">
        <v>343</v>
      </c>
    </row>
    <row r="337" spans="1:14" ht="18.75" customHeight="1" x14ac:dyDescent="0.3">
      <c r="A337" s="188" t="s">
        <v>345</v>
      </c>
      <c r="B337" s="188"/>
      <c r="C337" s="188"/>
      <c r="D337" s="188"/>
      <c r="E337" s="188"/>
      <c r="F337" s="188"/>
      <c r="G337" s="188"/>
      <c r="I337" s="189">
        <v>2</v>
      </c>
      <c r="J337" s="190" t="s">
        <v>326</v>
      </c>
      <c r="K337" s="190"/>
      <c r="L337" s="190"/>
      <c r="M337" s="190"/>
      <c r="N337" s="190"/>
    </row>
    <row r="338" spans="1:14" ht="15" customHeight="1" x14ac:dyDescent="0.3">
      <c r="A338" s="191" t="s">
        <v>332</v>
      </c>
      <c r="B338" s="191"/>
      <c r="C338" s="191"/>
      <c r="D338" s="191"/>
      <c r="E338" s="191"/>
      <c r="F338" s="191"/>
      <c r="G338" s="191"/>
      <c r="I338" s="189"/>
      <c r="J338" s="192" t="s">
        <v>346</v>
      </c>
      <c r="K338" s="192"/>
      <c r="L338" s="192"/>
      <c r="M338" s="192"/>
      <c r="N338" s="192"/>
    </row>
    <row r="339" spans="1:14" x14ac:dyDescent="0.3">
      <c r="A339" s="67" t="s">
        <v>3</v>
      </c>
      <c r="B339" s="67" t="s">
        <v>76</v>
      </c>
      <c r="C339" s="67" t="s">
        <v>275</v>
      </c>
      <c r="D339" s="67" t="s">
        <v>210</v>
      </c>
      <c r="E339" s="151" t="s">
        <v>8</v>
      </c>
      <c r="F339" s="151" t="s">
        <v>700</v>
      </c>
      <c r="G339" s="67" t="s">
        <v>322</v>
      </c>
    </row>
    <row r="340" spans="1:14" x14ac:dyDescent="0.3">
      <c r="A340" s="85">
        <v>1</v>
      </c>
      <c r="B340" s="55" t="s">
        <v>6</v>
      </c>
      <c r="C340" s="52">
        <v>9</v>
      </c>
      <c r="D340" s="52" t="s">
        <v>124</v>
      </c>
      <c r="E340" s="152"/>
      <c r="F340" s="152"/>
      <c r="G340" s="100"/>
    </row>
    <row r="341" spans="1:14" x14ac:dyDescent="0.3">
      <c r="A341" s="85">
        <v>2</v>
      </c>
      <c r="B341" s="55" t="s">
        <v>84</v>
      </c>
      <c r="C341" s="52" t="s">
        <v>254</v>
      </c>
      <c r="D341" s="52" t="s">
        <v>125</v>
      </c>
      <c r="E341" s="152">
        <v>0.56999999999999995</v>
      </c>
      <c r="F341" s="152">
        <v>0.56999999999999995</v>
      </c>
      <c r="G341" s="100" t="s">
        <v>334</v>
      </c>
    </row>
    <row r="342" spans="1:14" x14ac:dyDescent="0.3">
      <c r="A342" s="85">
        <v>3</v>
      </c>
      <c r="B342" s="55" t="s">
        <v>277</v>
      </c>
      <c r="C342" s="52" t="s">
        <v>266</v>
      </c>
      <c r="D342" s="52" t="s">
        <v>284</v>
      </c>
      <c r="E342" s="152">
        <v>0.41</v>
      </c>
      <c r="F342" s="152">
        <v>0.98</v>
      </c>
      <c r="G342" s="100" t="s">
        <v>334</v>
      </c>
    </row>
    <row r="343" spans="1:14" x14ac:dyDescent="0.3">
      <c r="A343" s="85">
        <v>4</v>
      </c>
      <c r="B343" s="55" t="s">
        <v>241</v>
      </c>
      <c r="C343" s="52" t="s">
        <v>262</v>
      </c>
      <c r="D343" s="52" t="s">
        <v>283</v>
      </c>
      <c r="E343" s="152">
        <v>1.27</v>
      </c>
      <c r="F343" s="152">
        <v>2.25</v>
      </c>
      <c r="G343" s="100" t="s">
        <v>334</v>
      </c>
    </row>
    <row r="344" spans="1:14" x14ac:dyDescent="0.3">
      <c r="A344" s="85">
        <v>5</v>
      </c>
      <c r="B344" s="55" t="s">
        <v>333</v>
      </c>
      <c r="C344" s="52">
        <v>20</v>
      </c>
      <c r="D344" s="52" t="s">
        <v>280</v>
      </c>
      <c r="E344" s="152">
        <v>0.4</v>
      </c>
      <c r="F344" s="152">
        <v>2.65</v>
      </c>
      <c r="G344" s="100" t="s">
        <v>411</v>
      </c>
    </row>
    <row r="345" spans="1:14" x14ac:dyDescent="0.3">
      <c r="A345" s="85">
        <v>6</v>
      </c>
      <c r="B345" s="55" t="s">
        <v>241</v>
      </c>
      <c r="C345" s="52" t="s">
        <v>233</v>
      </c>
      <c r="D345" s="52" t="s">
        <v>283</v>
      </c>
      <c r="E345" s="152">
        <v>0.4</v>
      </c>
      <c r="F345" s="152">
        <v>3.05</v>
      </c>
      <c r="G345" s="100" t="s">
        <v>334</v>
      </c>
    </row>
    <row r="346" spans="1:14" x14ac:dyDescent="0.3">
      <c r="A346" s="85">
        <v>7</v>
      </c>
      <c r="B346" s="55" t="s">
        <v>277</v>
      </c>
      <c r="C346" s="52" t="s">
        <v>265</v>
      </c>
      <c r="D346" s="52" t="s">
        <v>284</v>
      </c>
      <c r="E346" s="152">
        <v>1.27</v>
      </c>
      <c r="F346" s="152">
        <v>4.32</v>
      </c>
      <c r="G346" s="100" t="s">
        <v>334</v>
      </c>
    </row>
    <row r="347" spans="1:14" x14ac:dyDescent="0.3">
      <c r="A347" s="85">
        <v>8</v>
      </c>
      <c r="B347" s="55" t="s">
        <v>54</v>
      </c>
      <c r="C347" s="52" t="s">
        <v>274</v>
      </c>
      <c r="D347" s="52" t="s">
        <v>119</v>
      </c>
      <c r="E347" s="152">
        <v>0.38</v>
      </c>
      <c r="F347" s="152">
        <v>4.7</v>
      </c>
      <c r="G347" s="100" t="s">
        <v>334</v>
      </c>
    </row>
    <row r="348" spans="1:14" x14ac:dyDescent="0.3">
      <c r="A348" s="85">
        <v>9</v>
      </c>
      <c r="B348" s="55" t="s">
        <v>85</v>
      </c>
      <c r="C348" s="52">
        <v>12</v>
      </c>
      <c r="D348" s="52" t="s">
        <v>97</v>
      </c>
      <c r="E348" s="152">
        <v>0.84</v>
      </c>
      <c r="F348" s="152">
        <v>5.54</v>
      </c>
      <c r="G348" s="100" t="s">
        <v>334</v>
      </c>
    </row>
    <row r="349" spans="1:14" x14ac:dyDescent="0.3">
      <c r="A349" s="85">
        <v>10</v>
      </c>
      <c r="B349" s="55" t="s">
        <v>25</v>
      </c>
      <c r="C349" s="52">
        <v>14</v>
      </c>
      <c r="D349" s="52" t="s">
        <v>98</v>
      </c>
      <c r="E349" s="152">
        <v>0.92</v>
      </c>
      <c r="F349" s="152">
        <v>6.46</v>
      </c>
      <c r="G349" s="100" t="s">
        <v>334</v>
      </c>
    </row>
    <row r="350" spans="1:14" x14ac:dyDescent="0.3">
      <c r="A350" s="85">
        <v>11</v>
      </c>
      <c r="B350" s="55" t="s">
        <v>27</v>
      </c>
      <c r="C350" s="52" t="s">
        <v>249</v>
      </c>
      <c r="D350" s="55" t="s">
        <v>421</v>
      </c>
      <c r="E350" s="152">
        <v>0.59</v>
      </c>
      <c r="F350" s="152">
        <v>7.05</v>
      </c>
      <c r="G350" s="100" t="s">
        <v>334</v>
      </c>
    </row>
    <row r="351" spans="1:14" x14ac:dyDescent="0.3">
      <c r="A351" s="85">
        <v>12</v>
      </c>
      <c r="B351" s="55" t="s">
        <v>191</v>
      </c>
      <c r="C351" s="52">
        <v>45</v>
      </c>
      <c r="D351" s="52" t="s">
        <v>116</v>
      </c>
      <c r="E351" s="152">
        <v>0.49</v>
      </c>
      <c r="F351" s="152">
        <v>7.54</v>
      </c>
      <c r="G351" s="100" t="s">
        <v>334</v>
      </c>
    </row>
    <row r="352" spans="1:14" x14ac:dyDescent="0.3">
      <c r="A352" s="85">
        <v>13</v>
      </c>
      <c r="B352" s="55" t="s">
        <v>188</v>
      </c>
      <c r="C352" s="52">
        <v>27</v>
      </c>
      <c r="D352" s="52" t="s">
        <v>282</v>
      </c>
      <c r="E352" s="152">
        <v>0.2</v>
      </c>
      <c r="F352" s="152">
        <v>7.74</v>
      </c>
      <c r="G352" s="100" t="s">
        <v>334</v>
      </c>
    </row>
    <row r="353" spans="1:7" x14ac:dyDescent="0.3">
      <c r="A353" s="85">
        <v>14</v>
      </c>
      <c r="B353" s="55" t="s">
        <v>29</v>
      </c>
      <c r="C353" s="52" t="s">
        <v>260</v>
      </c>
      <c r="D353" s="52" t="s">
        <v>115</v>
      </c>
      <c r="E353" s="152">
        <v>0.43</v>
      </c>
      <c r="F353" s="152">
        <v>8.17</v>
      </c>
      <c r="G353" s="100" t="s">
        <v>334</v>
      </c>
    </row>
    <row r="354" spans="1:7" x14ac:dyDescent="0.3">
      <c r="A354" s="85">
        <v>15</v>
      </c>
      <c r="B354" s="55" t="s">
        <v>30</v>
      </c>
      <c r="C354" s="52" t="s">
        <v>259</v>
      </c>
      <c r="D354" s="52" t="s">
        <v>127</v>
      </c>
      <c r="E354" s="152">
        <v>0.41</v>
      </c>
      <c r="F354" s="152">
        <v>8.58</v>
      </c>
      <c r="G354" s="100" t="s">
        <v>334</v>
      </c>
    </row>
    <row r="355" spans="1:7" x14ac:dyDescent="0.3">
      <c r="A355" s="85">
        <v>16</v>
      </c>
      <c r="B355" s="55" t="s">
        <v>60</v>
      </c>
      <c r="C355" s="52" t="s">
        <v>198</v>
      </c>
      <c r="D355" s="52" t="s">
        <v>122</v>
      </c>
      <c r="E355" s="152">
        <v>0.61</v>
      </c>
      <c r="F355" s="152">
        <v>9.19</v>
      </c>
      <c r="G355" s="100" t="s">
        <v>334</v>
      </c>
    </row>
    <row r="356" spans="1:7" x14ac:dyDescent="0.3">
      <c r="A356" s="85">
        <v>17</v>
      </c>
      <c r="B356" s="55" t="s">
        <v>32</v>
      </c>
      <c r="C356" s="52">
        <v>5</v>
      </c>
      <c r="D356" s="52" t="s">
        <v>123</v>
      </c>
      <c r="E356" s="152">
        <v>0.46</v>
      </c>
      <c r="F356" s="152">
        <v>9.65</v>
      </c>
      <c r="G356" s="100" t="s">
        <v>334</v>
      </c>
    </row>
    <row r="357" spans="1:7" x14ac:dyDescent="0.3">
      <c r="A357" s="85">
        <v>18</v>
      </c>
      <c r="B357" s="55" t="s">
        <v>33</v>
      </c>
      <c r="C357" s="52" t="s">
        <v>251</v>
      </c>
      <c r="D357" s="52" t="s">
        <v>113</v>
      </c>
      <c r="E357" s="152">
        <v>0.45</v>
      </c>
      <c r="F357" s="152">
        <v>10.1</v>
      </c>
      <c r="G357" s="100" t="s">
        <v>334</v>
      </c>
    </row>
    <row r="358" spans="1:7" x14ac:dyDescent="0.3">
      <c r="A358" s="85">
        <v>19</v>
      </c>
      <c r="B358" s="55" t="s">
        <v>34</v>
      </c>
      <c r="C358" s="52">
        <v>2</v>
      </c>
      <c r="D358" s="52" t="s">
        <v>120</v>
      </c>
      <c r="E358" s="152">
        <v>0.61</v>
      </c>
      <c r="F358" s="152">
        <v>10.71</v>
      </c>
      <c r="G358" s="100" t="s">
        <v>334</v>
      </c>
    </row>
    <row r="359" spans="1:7" x14ac:dyDescent="0.3">
      <c r="A359" s="85">
        <v>20</v>
      </c>
      <c r="B359" s="55" t="s">
        <v>70</v>
      </c>
      <c r="C359" s="52">
        <v>21</v>
      </c>
      <c r="D359" s="52" t="s">
        <v>126</v>
      </c>
      <c r="E359" s="152">
        <v>0.41</v>
      </c>
      <c r="F359" s="152">
        <v>11.12</v>
      </c>
      <c r="G359" s="100" t="s">
        <v>334</v>
      </c>
    </row>
    <row r="360" spans="1:7" x14ac:dyDescent="0.3">
      <c r="A360" s="85">
        <v>21</v>
      </c>
      <c r="B360" s="55" t="s">
        <v>35</v>
      </c>
      <c r="C360" s="52">
        <v>1</v>
      </c>
      <c r="D360" s="52" t="s">
        <v>103</v>
      </c>
      <c r="E360" s="152">
        <v>0.3</v>
      </c>
      <c r="F360" s="152">
        <v>11.42</v>
      </c>
      <c r="G360" s="100" t="s">
        <v>334</v>
      </c>
    </row>
    <row r="361" spans="1:7" x14ac:dyDescent="0.3">
      <c r="A361" s="85">
        <v>22</v>
      </c>
      <c r="B361" s="55" t="s">
        <v>36</v>
      </c>
      <c r="C361" s="52" t="s">
        <v>417</v>
      </c>
      <c r="D361" s="55" t="s">
        <v>413</v>
      </c>
      <c r="E361" s="152">
        <v>0.89</v>
      </c>
      <c r="F361" s="152">
        <v>12.31</v>
      </c>
      <c r="G361" s="100" t="s">
        <v>334</v>
      </c>
    </row>
    <row r="362" spans="1:7" x14ac:dyDescent="0.3">
      <c r="A362" s="85">
        <v>23</v>
      </c>
      <c r="B362" s="55" t="s">
        <v>37</v>
      </c>
      <c r="C362" s="52" t="s">
        <v>264</v>
      </c>
      <c r="D362" s="52" t="s">
        <v>130</v>
      </c>
      <c r="E362" s="152">
        <v>0.51</v>
      </c>
      <c r="F362" s="152">
        <v>12.82</v>
      </c>
      <c r="G362" s="100" t="s">
        <v>334</v>
      </c>
    </row>
    <row r="363" spans="1:7" x14ac:dyDescent="0.3">
      <c r="A363" s="85">
        <v>24</v>
      </c>
      <c r="B363" s="55" t="s">
        <v>319</v>
      </c>
      <c r="C363" s="52" t="s">
        <v>256</v>
      </c>
      <c r="D363" s="52" t="s">
        <v>101</v>
      </c>
      <c r="E363" s="152">
        <v>0.73</v>
      </c>
      <c r="F363" s="152">
        <v>13.55</v>
      </c>
      <c r="G363" s="100" t="s">
        <v>334</v>
      </c>
    </row>
    <row r="364" spans="1:7" x14ac:dyDescent="0.3">
      <c r="A364" s="85">
        <v>25</v>
      </c>
      <c r="B364" s="55" t="s">
        <v>38</v>
      </c>
      <c r="C364" s="52" t="s">
        <v>269</v>
      </c>
      <c r="D364" s="52" t="s">
        <v>100</v>
      </c>
      <c r="E364" s="152">
        <v>1.2</v>
      </c>
      <c r="F364" s="152">
        <v>14.75</v>
      </c>
      <c r="G364" s="100" t="s">
        <v>334</v>
      </c>
    </row>
    <row r="365" spans="1:7" x14ac:dyDescent="0.3">
      <c r="A365" s="85">
        <v>26</v>
      </c>
      <c r="B365" s="55" t="s">
        <v>39</v>
      </c>
      <c r="C365" s="52">
        <v>44</v>
      </c>
      <c r="D365" s="52" t="s">
        <v>129</v>
      </c>
      <c r="E365" s="152">
        <v>0.33</v>
      </c>
      <c r="F365" s="152">
        <v>15.08</v>
      </c>
      <c r="G365" s="100" t="s">
        <v>334</v>
      </c>
    </row>
    <row r="366" spans="1:7" x14ac:dyDescent="0.3">
      <c r="A366" s="85">
        <v>27</v>
      </c>
      <c r="B366" s="55" t="s">
        <v>40</v>
      </c>
      <c r="C366" s="52">
        <v>10</v>
      </c>
      <c r="D366" s="55" t="s">
        <v>415</v>
      </c>
      <c r="E366" s="152">
        <v>0.36</v>
      </c>
      <c r="F366" s="152">
        <v>15.44</v>
      </c>
      <c r="G366" s="100" t="s">
        <v>334</v>
      </c>
    </row>
    <row r="367" spans="1:7" x14ac:dyDescent="0.3">
      <c r="A367" s="85">
        <v>28</v>
      </c>
      <c r="B367" s="55" t="s">
        <v>6</v>
      </c>
      <c r="C367" s="52">
        <v>9</v>
      </c>
      <c r="D367" s="52" t="s">
        <v>124</v>
      </c>
      <c r="E367" s="152">
        <v>0.78</v>
      </c>
      <c r="F367" s="152">
        <v>16.22</v>
      </c>
      <c r="G367" s="100"/>
    </row>
    <row r="370" spans="1:14" ht="18.75" customHeight="1" x14ac:dyDescent="0.3">
      <c r="A370" s="188" t="s">
        <v>374</v>
      </c>
      <c r="B370" s="188"/>
      <c r="C370" s="188"/>
      <c r="D370" s="188"/>
      <c r="E370" s="188"/>
      <c r="F370" s="188"/>
      <c r="G370" s="188"/>
      <c r="I370" s="189">
        <v>2</v>
      </c>
      <c r="J370" s="196" t="s">
        <v>326</v>
      </c>
      <c r="K370" s="196"/>
      <c r="L370" s="196"/>
      <c r="M370" s="196"/>
      <c r="N370" s="196"/>
    </row>
    <row r="371" spans="1:14" ht="15" customHeight="1" x14ac:dyDescent="0.3">
      <c r="A371" s="191" t="s">
        <v>332</v>
      </c>
      <c r="B371" s="191"/>
      <c r="C371" s="191"/>
      <c r="D371" s="191"/>
      <c r="E371" s="191"/>
      <c r="F371" s="191"/>
      <c r="G371" s="191"/>
      <c r="I371" s="189"/>
      <c r="J371" s="196"/>
      <c r="K371" s="196"/>
      <c r="L371" s="196"/>
      <c r="M371" s="196"/>
      <c r="N371" s="196"/>
    </row>
    <row r="374" spans="1:14" ht="18.75" customHeight="1" x14ac:dyDescent="0.3">
      <c r="A374" s="188" t="s">
        <v>375</v>
      </c>
      <c r="B374" s="188"/>
      <c r="C374" s="188"/>
      <c r="D374" s="188"/>
      <c r="E374" s="188"/>
      <c r="F374" s="188"/>
      <c r="G374" s="188"/>
      <c r="I374" s="190" t="s">
        <v>377</v>
      </c>
      <c r="J374" s="190"/>
      <c r="K374" s="190"/>
      <c r="L374" s="190"/>
      <c r="M374" s="190"/>
      <c r="N374" s="190"/>
    </row>
    <row r="375" spans="1:14" ht="15" customHeight="1" x14ac:dyDescent="0.3">
      <c r="A375" s="191" t="s">
        <v>376</v>
      </c>
      <c r="B375" s="191"/>
      <c r="C375" s="191"/>
      <c r="D375" s="191"/>
      <c r="E375" s="191"/>
      <c r="F375" s="191"/>
      <c r="G375" s="191"/>
      <c r="I375" s="190" t="s">
        <v>378</v>
      </c>
      <c r="J375" s="190"/>
      <c r="K375" s="190"/>
      <c r="L375" s="190"/>
      <c r="M375" s="190"/>
      <c r="N375" s="190"/>
    </row>
    <row r="378" spans="1:14" ht="18.75" customHeight="1" x14ac:dyDescent="0.3">
      <c r="A378" s="188" t="s">
        <v>379</v>
      </c>
      <c r="B378" s="188"/>
      <c r="C378" s="188"/>
      <c r="D378" s="188"/>
      <c r="E378" s="188"/>
      <c r="F378" s="188"/>
      <c r="G378" s="188"/>
      <c r="I378" s="195" t="s">
        <v>378</v>
      </c>
      <c r="J378" s="195"/>
      <c r="K378" s="195"/>
      <c r="L378" s="195"/>
      <c r="M378" s="195"/>
      <c r="N378" s="195"/>
    </row>
    <row r="379" spans="1:14" ht="15" customHeight="1" x14ac:dyDescent="0.3">
      <c r="A379" s="191" t="s">
        <v>376</v>
      </c>
      <c r="B379" s="191"/>
      <c r="C379" s="191"/>
      <c r="D379" s="191"/>
      <c r="E379" s="191"/>
      <c r="F379" s="191"/>
      <c r="G379" s="191"/>
      <c r="I379" s="195"/>
      <c r="J379" s="195"/>
      <c r="K379" s="195"/>
      <c r="L379" s="195"/>
      <c r="M379" s="195"/>
      <c r="N379" s="195"/>
    </row>
    <row r="382" spans="1:14" ht="18.75" customHeight="1" x14ac:dyDescent="0.3">
      <c r="A382" s="188" t="s">
        <v>380</v>
      </c>
      <c r="B382" s="188"/>
      <c r="C382" s="188"/>
      <c r="D382" s="188"/>
      <c r="E382" s="188"/>
      <c r="F382" s="188"/>
      <c r="G382" s="188"/>
      <c r="I382" s="190" t="s">
        <v>381</v>
      </c>
      <c r="J382" s="190"/>
      <c r="K382" s="190"/>
      <c r="L382" s="190"/>
      <c r="M382" s="190"/>
      <c r="N382" s="190"/>
    </row>
    <row r="383" spans="1:14" ht="15" customHeight="1" x14ac:dyDescent="0.3">
      <c r="A383" s="191" t="s">
        <v>376</v>
      </c>
      <c r="B383" s="191"/>
      <c r="C383" s="191"/>
      <c r="D383" s="191"/>
      <c r="E383" s="191"/>
      <c r="F383" s="191"/>
      <c r="G383" s="191"/>
      <c r="I383" s="190" t="s">
        <v>382</v>
      </c>
      <c r="J383" s="190"/>
      <c r="K383" s="190"/>
      <c r="L383" s="190"/>
      <c r="M383" s="190"/>
      <c r="N383" s="190"/>
    </row>
    <row r="386" spans="1:14" ht="18.75" customHeight="1" x14ac:dyDescent="0.3">
      <c r="A386" s="188" t="s">
        <v>388</v>
      </c>
      <c r="B386" s="188"/>
      <c r="C386" s="188"/>
      <c r="D386" s="188"/>
      <c r="E386" s="188"/>
      <c r="F386" s="188"/>
      <c r="G386" s="188"/>
      <c r="I386" s="194" t="s">
        <v>387</v>
      </c>
      <c r="J386" s="194"/>
      <c r="K386" s="194"/>
      <c r="L386" s="194"/>
      <c r="M386" s="194"/>
      <c r="N386" s="194"/>
    </row>
    <row r="387" spans="1:14" ht="15" customHeight="1" x14ac:dyDescent="0.3">
      <c r="A387" s="191" t="s">
        <v>376</v>
      </c>
      <c r="B387" s="191"/>
      <c r="C387" s="191"/>
      <c r="D387" s="191"/>
      <c r="E387" s="191"/>
      <c r="F387" s="191"/>
      <c r="G387" s="191"/>
      <c r="I387" s="194"/>
      <c r="J387" s="194"/>
      <c r="K387" s="194"/>
      <c r="L387" s="194"/>
      <c r="M387" s="194"/>
      <c r="N387" s="194"/>
    </row>
    <row r="390" spans="1:14" ht="18.75" customHeight="1" x14ac:dyDescent="0.3">
      <c r="A390" s="188" t="s">
        <v>391</v>
      </c>
      <c r="B390" s="188"/>
      <c r="C390" s="188"/>
      <c r="D390" s="188"/>
      <c r="E390" s="188"/>
      <c r="F390" s="188"/>
      <c r="G390" s="188"/>
      <c r="I390" s="194" t="s">
        <v>392</v>
      </c>
      <c r="J390" s="194"/>
      <c r="K390" s="194"/>
      <c r="L390" s="194"/>
      <c r="M390" s="194"/>
      <c r="N390" s="194"/>
    </row>
    <row r="391" spans="1:14" ht="15" customHeight="1" x14ac:dyDescent="0.3">
      <c r="A391" s="191" t="s">
        <v>376</v>
      </c>
      <c r="B391" s="191"/>
      <c r="C391" s="191"/>
      <c r="D391" s="191"/>
      <c r="E391" s="191"/>
      <c r="F391" s="191"/>
      <c r="G391" s="191"/>
      <c r="I391" s="194"/>
      <c r="J391" s="194"/>
      <c r="K391" s="194"/>
      <c r="L391" s="194"/>
      <c r="M391" s="194"/>
      <c r="N391" s="194"/>
    </row>
    <row r="392" spans="1:14" ht="15" customHeight="1" x14ac:dyDescent="0.3">
      <c r="B392" s="20"/>
      <c r="C392" s="20"/>
      <c r="D392" s="20"/>
      <c r="G392" s="20"/>
    </row>
    <row r="394" spans="1:14" ht="18.75" customHeight="1" x14ac:dyDescent="0.3">
      <c r="A394" s="188" t="s">
        <v>701</v>
      </c>
      <c r="B394" s="188"/>
      <c r="C394" s="188"/>
      <c r="D394" s="188"/>
      <c r="E394" s="188"/>
      <c r="F394" s="188"/>
      <c r="G394" s="188"/>
      <c r="I394" s="194" t="s">
        <v>702</v>
      </c>
      <c r="J394" s="194"/>
      <c r="K394" s="194"/>
      <c r="L394" s="194"/>
      <c r="M394" s="194"/>
      <c r="N394" s="194"/>
    </row>
    <row r="395" spans="1:14" ht="15" customHeight="1" x14ac:dyDescent="0.3">
      <c r="A395" s="191" t="s">
        <v>376</v>
      </c>
      <c r="B395" s="191"/>
      <c r="C395" s="191"/>
      <c r="D395" s="191"/>
      <c r="E395" s="191"/>
      <c r="F395" s="191"/>
      <c r="G395" s="191"/>
      <c r="I395" s="194"/>
      <c r="J395" s="194"/>
      <c r="K395" s="194"/>
      <c r="L395" s="194"/>
      <c r="M395" s="194"/>
      <c r="N395" s="194"/>
    </row>
    <row r="398" spans="1:14" ht="18.75" customHeight="1" x14ac:dyDescent="0.3">
      <c r="A398" s="188" t="s">
        <v>389</v>
      </c>
      <c r="B398" s="188"/>
      <c r="C398" s="188"/>
      <c r="D398" s="188"/>
      <c r="E398" s="188"/>
      <c r="F398" s="188"/>
      <c r="G398" s="188"/>
      <c r="I398" s="190" t="s">
        <v>383</v>
      </c>
      <c r="J398" s="190"/>
      <c r="K398" s="190"/>
      <c r="L398" s="190"/>
      <c r="M398" s="190"/>
      <c r="N398" s="190"/>
    </row>
    <row r="399" spans="1:14" ht="15" customHeight="1" x14ac:dyDescent="0.3">
      <c r="A399" s="191" t="s">
        <v>376</v>
      </c>
      <c r="B399" s="191"/>
      <c r="C399" s="191"/>
      <c r="D399" s="191"/>
      <c r="E399" s="191"/>
      <c r="F399" s="191"/>
      <c r="G399" s="191"/>
      <c r="I399" s="193" t="s">
        <v>384</v>
      </c>
      <c r="J399" s="193"/>
      <c r="K399" s="193"/>
      <c r="L399" s="193"/>
      <c r="M399" s="193"/>
      <c r="N399" s="193"/>
    </row>
    <row r="402" spans="1:14" ht="18.75" customHeight="1" x14ac:dyDescent="0.3">
      <c r="A402" s="188" t="s">
        <v>390</v>
      </c>
      <c r="B402" s="188"/>
      <c r="C402" s="188"/>
      <c r="D402" s="188"/>
      <c r="E402" s="188"/>
      <c r="F402" s="188"/>
      <c r="G402" s="188"/>
      <c r="I402" s="190" t="s">
        <v>386</v>
      </c>
      <c r="J402" s="190"/>
      <c r="K402" s="190"/>
      <c r="L402" s="190"/>
      <c r="M402" s="190"/>
      <c r="N402" s="190"/>
    </row>
    <row r="403" spans="1:14" ht="15" customHeight="1" x14ac:dyDescent="0.3">
      <c r="A403" s="191" t="s">
        <v>376</v>
      </c>
      <c r="B403" s="191"/>
      <c r="C403" s="191"/>
      <c r="D403" s="191"/>
      <c r="E403" s="191"/>
      <c r="F403" s="191"/>
      <c r="G403" s="191"/>
      <c r="I403" s="193" t="s">
        <v>385</v>
      </c>
      <c r="J403" s="193"/>
      <c r="K403" s="193"/>
      <c r="L403" s="193"/>
      <c r="M403" s="193"/>
      <c r="N403" s="193"/>
    </row>
  </sheetData>
  <mergeCells count="104">
    <mergeCell ref="A53:G53"/>
    <mergeCell ref="I53:I54"/>
    <mergeCell ref="J53:N53"/>
    <mergeCell ref="A54:G54"/>
    <mergeCell ref="J54:N54"/>
    <mergeCell ref="A1:G1"/>
    <mergeCell ref="I1:I2"/>
    <mergeCell ref="J1:N1"/>
    <mergeCell ref="A2:G2"/>
    <mergeCell ref="J2:N2"/>
    <mergeCell ref="A25:G25"/>
    <mergeCell ref="I25:I26"/>
    <mergeCell ref="J25:N25"/>
    <mergeCell ref="A26:G26"/>
    <mergeCell ref="J26:N26"/>
    <mergeCell ref="A159:G159"/>
    <mergeCell ref="I159:I160"/>
    <mergeCell ref="J159:N160"/>
    <mergeCell ref="A253:G253"/>
    <mergeCell ref="I253:I254"/>
    <mergeCell ref="J253:N253"/>
    <mergeCell ref="A254:G254"/>
    <mergeCell ref="J254:N254"/>
    <mergeCell ref="A221:G221"/>
    <mergeCell ref="I221:I222"/>
    <mergeCell ref="J221:N221"/>
    <mergeCell ref="A222:G222"/>
    <mergeCell ref="J222:N222"/>
    <mergeCell ref="A163:G163"/>
    <mergeCell ref="I163:I164"/>
    <mergeCell ref="J163:N163"/>
    <mergeCell ref="A164:G164"/>
    <mergeCell ref="J164:N164"/>
    <mergeCell ref="A189:G189"/>
    <mergeCell ref="I189:I190"/>
    <mergeCell ref="J189:N189"/>
    <mergeCell ref="A190:G190"/>
    <mergeCell ref="J190:N190"/>
    <mergeCell ref="A160:G160"/>
    <mergeCell ref="A337:G337"/>
    <mergeCell ref="I337:I338"/>
    <mergeCell ref="J337:N337"/>
    <mergeCell ref="A338:G338"/>
    <mergeCell ref="J338:N338"/>
    <mergeCell ref="J285:N285"/>
    <mergeCell ref="A286:G286"/>
    <mergeCell ref="J286:N286"/>
    <mergeCell ref="A327:G327"/>
    <mergeCell ref="I327:I328"/>
    <mergeCell ref="J327:N328"/>
    <mergeCell ref="A328:G328"/>
    <mergeCell ref="A317:G317"/>
    <mergeCell ref="I317:I318"/>
    <mergeCell ref="J317:N318"/>
    <mergeCell ref="A318:G318"/>
    <mergeCell ref="A285:G285"/>
    <mergeCell ref="I285:I286"/>
    <mergeCell ref="A382:G382"/>
    <mergeCell ref="I382:N382"/>
    <mergeCell ref="A383:G383"/>
    <mergeCell ref="I383:N383"/>
    <mergeCell ref="A386:G386"/>
    <mergeCell ref="I386:N387"/>
    <mergeCell ref="A387:G387"/>
    <mergeCell ref="A370:G370"/>
    <mergeCell ref="I370:I371"/>
    <mergeCell ref="J370:N371"/>
    <mergeCell ref="A371:G371"/>
    <mergeCell ref="A374:G374"/>
    <mergeCell ref="I374:N374"/>
    <mergeCell ref="A79:G79"/>
    <mergeCell ref="I79:I80"/>
    <mergeCell ref="J79:N79"/>
    <mergeCell ref="A80:G80"/>
    <mergeCell ref="J80:N80"/>
    <mergeCell ref="A402:G402"/>
    <mergeCell ref="I402:N402"/>
    <mergeCell ref="A403:G403"/>
    <mergeCell ref="I403:N403"/>
    <mergeCell ref="A394:G394"/>
    <mergeCell ref="I394:N395"/>
    <mergeCell ref="A395:G395"/>
    <mergeCell ref="A398:G398"/>
    <mergeCell ref="I398:N398"/>
    <mergeCell ref="A399:G399"/>
    <mergeCell ref="I399:N399"/>
    <mergeCell ref="A390:G390"/>
    <mergeCell ref="I390:N391"/>
    <mergeCell ref="A391:G391"/>
    <mergeCell ref="A375:G375"/>
    <mergeCell ref="I375:N375"/>
    <mergeCell ref="A378:G378"/>
    <mergeCell ref="I378:N379"/>
    <mergeCell ref="A379:G379"/>
    <mergeCell ref="A132:G132"/>
    <mergeCell ref="I132:I133"/>
    <mergeCell ref="J132:N132"/>
    <mergeCell ref="A133:G133"/>
    <mergeCell ref="J133:N133"/>
    <mergeCell ref="A103:G103"/>
    <mergeCell ref="I103:I104"/>
    <mergeCell ref="J103:N103"/>
    <mergeCell ref="A104:G104"/>
    <mergeCell ref="J104:N10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Rozkład jazdy linia 1 w.odrzu</vt:lpstr>
      <vt:lpstr>Linia 1 do 31.03</vt:lpstr>
      <vt:lpstr>Linia 1</vt:lpstr>
      <vt:lpstr>Linia 2</vt:lpstr>
      <vt:lpstr>Typy dni</vt:lpstr>
      <vt:lpstr>Rozliczenie pracy przewozowej</vt:lpstr>
      <vt:lpstr>Przystanki</vt:lpstr>
      <vt:lpstr>Warianty-SIP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Piotr Rauchut</cp:lastModifiedBy>
  <cp:lastPrinted>2023-07-19T17:04:22Z</cp:lastPrinted>
  <dcterms:created xsi:type="dcterms:W3CDTF">2023-06-17T07:15:49Z</dcterms:created>
  <dcterms:modified xsi:type="dcterms:W3CDTF">2024-05-22T07:23:09Z</dcterms:modified>
</cp:coreProperties>
</file>